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autoCompressPictures="0" defaultThemeVersion="124226"/>
  <mc:AlternateContent xmlns:mc="http://schemas.openxmlformats.org/markup-compatibility/2006">
    <mc:Choice Requires="x15">
      <x15ac:absPath xmlns:x15ac="http://schemas.microsoft.com/office/spreadsheetml/2010/11/ac" url="Z:\user\arabasz\CATALOG rev\000_FINAL_FOR_UGS\ELECTRONIC SUPPLEMENTS\"/>
    </mc:Choice>
  </mc:AlternateContent>
  <bookViews>
    <workbookView xWindow="0" yWindow="0" windowWidth="28800" windowHeight="13335" tabRatio="729"/>
  </bookViews>
  <sheets>
    <sheet name="README" sheetId="26" r:id="rId1"/>
    <sheet name="Explanation of Columns (Fields)" sheetId="27" r:id="rId2"/>
    <sheet name="CALCS Sub B (UTR)--Xvar, Xi" sheetId="23" r:id="rId3"/>
    <sheet name="CALCS Sub B (EBR)--Xvar, Xi" sheetId="24" r:id="rId4"/>
    <sheet name="For Export--BEM_Xvar, Xi" sheetId="25" r:id="rId5"/>
  </sheets>
  <calcPr calcId="152511" concurrentCalc="0"/>
  <extLst>
    <ext xmlns:mx="http://schemas.microsoft.com/office/mac/excel/2008/main" uri="{7523E5D3-25F3-A5E0-1632-64F254C22452}">
      <mx:ArchID Flags="2"/>
    </ext>
  </extLst>
</workbook>
</file>

<file path=xl/calcChain.xml><?xml version="1.0" encoding="utf-8"?>
<calcChain xmlns="http://schemas.openxmlformats.org/spreadsheetml/2006/main">
  <c r="AE209" i="24" l="1"/>
  <c r="Q209" i="24"/>
  <c r="C209" i="24"/>
  <c r="V272" i="24"/>
  <c r="V219" i="24"/>
  <c r="P684" i="23"/>
  <c r="P628" i="23"/>
  <c r="R113" i="24"/>
  <c r="R64" i="24"/>
  <c r="M64" i="24"/>
  <c r="R20" i="24"/>
  <c r="M20" i="24"/>
  <c r="R163" i="24"/>
  <c r="M163" i="24"/>
  <c r="R157" i="24"/>
  <c r="M157" i="24"/>
  <c r="R175" i="24"/>
  <c r="M175" i="24"/>
  <c r="M113" i="24"/>
  <c r="P132" i="24"/>
  <c r="R132" i="24"/>
  <c r="M132" i="24"/>
  <c r="P219" i="24"/>
  <c r="R219" i="24"/>
  <c r="M219" i="24"/>
  <c r="R118" i="24"/>
  <c r="M118" i="24"/>
  <c r="R65" i="24"/>
  <c r="M65" i="24"/>
  <c r="R14" i="24"/>
  <c r="M14" i="24"/>
  <c r="R30" i="24"/>
  <c r="M30" i="24"/>
  <c r="R60" i="24"/>
  <c r="M60" i="24"/>
  <c r="R96" i="24"/>
  <c r="M96" i="24"/>
  <c r="R2" i="24"/>
  <c r="M2" i="24"/>
  <c r="R9" i="24"/>
  <c r="M9" i="24"/>
  <c r="R15" i="24"/>
  <c r="M15" i="24"/>
  <c r="R97" i="24"/>
  <c r="M97" i="24"/>
  <c r="R119" i="24"/>
  <c r="M119" i="24"/>
  <c r="R18" i="24"/>
  <c r="M18" i="24"/>
  <c r="R21" i="24"/>
  <c r="M21" i="24"/>
  <c r="R22" i="24"/>
  <c r="M22" i="24"/>
  <c r="R28" i="24"/>
  <c r="M28" i="24"/>
  <c r="R209" i="24"/>
  <c r="M209" i="24"/>
  <c r="R16" i="24"/>
  <c r="M16" i="24"/>
  <c r="R29" i="24"/>
  <c r="M29" i="24"/>
  <c r="R44" i="24"/>
  <c r="M44" i="24"/>
  <c r="R66" i="24"/>
  <c r="M66" i="24"/>
  <c r="R91" i="24"/>
  <c r="M91" i="24"/>
  <c r="R4" i="24"/>
  <c r="M4" i="24"/>
  <c r="R10" i="24"/>
  <c r="M10" i="24"/>
  <c r="R11" i="24"/>
  <c r="M11" i="24"/>
  <c r="R12" i="24"/>
  <c r="M12" i="24"/>
  <c r="R19" i="24"/>
  <c r="M19" i="24"/>
  <c r="R38" i="24"/>
  <c r="M38" i="24"/>
  <c r="R48" i="24"/>
  <c r="M48" i="24"/>
  <c r="R72" i="24"/>
  <c r="M72" i="24"/>
  <c r="R125" i="24"/>
  <c r="M125" i="24"/>
  <c r="R3" i="24"/>
  <c r="M3" i="24"/>
  <c r="R7" i="24"/>
  <c r="M7" i="24"/>
  <c r="R13" i="24"/>
  <c r="M13" i="24"/>
  <c r="R25" i="24"/>
  <c r="M25" i="24"/>
  <c r="R52" i="24"/>
  <c r="M52" i="24"/>
  <c r="R57" i="24"/>
  <c r="M57" i="24"/>
  <c r="R61" i="24"/>
  <c r="M61" i="24"/>
  <c r="R62" i="24"/>
  <c r="M62" i="24"/>
  <c r="R78" i="24"/>
  <c r="M78" i="24"/>
  <c r="R94" i="24"/>
  <c r="M94" i="24"/>
  <c r="R124" i="24"/>
  <c r="M124" i="24"/>
  <c r="R8" i="24"/>
  <c r="M8" i="24"/>
  <c r="R24" i="24"/>
  <c r="M24" i="24"/>
  <c r="R58" i="24"/>
  <c r="M58" i="24"/>
  <c r="R6" i="24"/>
  <c r="M6" i="24"/>
  <c r="R41" i="24"/>
  <c r="M41" i="24"/>
  <c r="R69" i="24"/>
  <c r="M69" i="24"/>
  <c r="R5" i="24"/>
  <c r="M5" i="24"/>
  <c r="R89" i="24"/>
  <c r="M89" i="24"/>
  <c r="R120" i="24"/>
  <c r="M120" i="24"/>
  <c r="R17" i="24"/>
  <c r="M17" i="24"/>
  <c r="R117" i="24"/>
  <c r="M117" i="24"/>
  <c r="R84" i="24"/>
  <c r="M84" i="24"/>
  <c r="R79" i="24"/>
  <c r="M79" i="24"/>
  <c r="R82" i="24"/>
  <c r="M82" i="24"/>
  <c r="R102" i="24"/>
  <c r="M102" i="24"/>
  <c r="R85" i="24"/>
  <c r="M85" i="24"/>
  <c r="R80" i="24"/>
  <c r="M80" i="24"/>
  <c r="R87" i="24"/>
  <c r="M87" i="24"/>
  <c r="R81" i="24"/>
  <c r="M81" i="24"/>
  <c r="R23" i="24"/>
  <c r="M23" i="24"/>
  <c r="R86" i="24"/>
  <c r="M86" i="24"/>
  <c r="R298" i="24"/>
  <c r="M298" i="24"/>
  <c r="R101" i="24"/>
  <c r="M101" i="24"/>
  <c r="R88" i="24"/>
  <c r="M88" i="24"/>
  <c r="R268" i="24"/>
  <c r="M268" i="24"/>
  <c r="R204" i="24"/>
  <c r="M204" i="24"/>
  <c r="R259" i="24"/>
  <c r="M259" i="24"/>
  <c r="R110" i="24"/>
  <c r="M110" i="24"/>
  <c r="R128" i="24"/>
  <c r="M128" i="24"/>
  <c r="R254" i="24"/>
  <c r="M254" i="24"/>
  <c r="R256" i="24"/>
  <c r="M256" i="24"/>
  <c r="R111" i="24"/>
  <c r="M111" i="24"/>
  <c r="R115" i="24"/>
  <c r="M115" i="24"/>
  <c r="R129" i="24"/>
  <c r="M129" i="24"/>
  <c r="R211" i="24"/>
  <c r="M211" i="24"/>
  <c r="R303" i="24"/>
  <c r="M303" i="24"/>
  <c r="R112" i="24"/>
  <c r="M112" i="24"/>
  <c r="R192" i="24"/>
  <c r="M192" i="24"/>
  <c r="R247" i="24"/>
  <c r="M247" i="24"/>
  <c r="R92" i="24"/>
  <c r="M92" i="24"/>
  <c r="R98" i="24"/>
  <c r="M98" i="24"/>
  <c r="R127" i="24"/>
  <c r="M127" i="24"/>
  <c r="R188" i="24"/>
  <c r="M188" i="24"/>
  <c r="R190" i="24"/>
  <c r="M190" i="24"/>
  <c r="R244" i="24"/>
  <c r="M244" i="24"/>
  <c r="R250" i="24"/>
  <c r="M250" i="24"/>
  <c r="R267" i="24"/>
  <c r="M267" i="24"/>
  <c r="R99" i="24"/>
  <c r="M99" i="24"/>
  <c r="R189" i="24"/>
  <c r="M189" i="24"/>
  <c r="R93" i="24"/>
  <c r="M93" i="24"/>
  <c r="R280" i="24"/>
  <c r="M280" i="24"/>
  <c r="R130" i="24"/>
  <c r="M130" i="24"/>
  <c r="R131" i="24"/>
  <c r="M131" i="24"/>
  <c r="R83" i="24"/>
  <c r="M83" i="24"/>
  <c r="P249" i="24"/>
  <c r="R249" i="24"/>
  <c r="M249" i="24"/>
  <c r="P307" i="24"/>
  <c r="R307" i="24"/>
  <c r="M307" i="24"/>
  <c r="R46" i="24"/>
  <c r="M46" i="24"/>
  <c r="R74" i="24"/>
  <c r="M74" i="24"/>
  <c r="R54" i="24"/>
  <c r="M54" i="24"/>
  <c r="R45" i="24"/>
  <c r="M45" i="24"/>
  <c r="R49" i="24"/>
  <c r="M49" i="24"/>
  <c r="R294" i="24"/>
  <c r="M294" i="24"/>
  <c r="R199" i="24"/>
  <c r="M199" i="24"/>
  <c r="R308" i="24"/>
  <c r="M308" i="24"/>
  <c r="R207" i="24"/>
  <c r="M207" i="24"/>
  <c r="R222" i="24"/>
  <c r="M222" i="24"/>
  <c r="R315" i="24"/>
  <c r="M315" i="24"/>
  <c r="R321" i="24"/>
  <c r="M321" i="24"/>
  <c r="R59" i="24"/>
  <c r="M59" i="24"/>
  <c r="R116" i="24"/>
  <c r="M116" i="24"/>
  <c r="R226" i="24"/>
  <c r="M226" i="24"/>
  <c r="R228" i="24"/>
  <c r="M228" i="24"/>
  <c r="R314" i="24"/>
  <c r="M314" i="24"/>
  <c r="R232" i="24"/>
  <c r="M232" i="24"/>
  <c r="R106" i="24"/>
  <c r="M106" i="24"/>
  <c r="R107" i="24"/>
  <c r="M107" i="24"/>
  <c r="R263" i="24"/>
  <c r="M263" i="24"/>
  <c r="R73" i="24"/>
  <c r="M73" i="24"/>
  <c r="R108" i="24"/>
  <c r="M108" i="24"/>
  <c r="R225" i="24"/>
  <c r="M225" i="24"/>
  <c r="R323" i="24"/>
  <c r="M323" i="24"/>
  <c r="R224" i="24"/>
  <c r="M224" i="24"/>
  <c r="R160" i="24"/>
  <c r="M160" i="24"/>
  <c r="R282" i="24"/>
  <c r="M282" i="24"/>
  <c r="R334" i="24"/>
  <c r="M334" i="24"/>
  <c r="R227" i="24"/>
  <c r="M227" i="24"/>
  <c r="R270" i="24"/>
  <c r="M270" i="24"/>
  <c r="R329" i="24"/>
  <c r="M329" i="24"/>
  <c r="R333" i="24"/>
  <c r="M333" i="24"/>
  <c r="R50" i="24"/>
  <c r="M50" i="24"/>
  <c r="R75" i="24"/>
  <c r="M75" i="24"/>
  <c r="R122" i="24"/>
  <c r="M122" i="24"/>
  <c r="R153" i="24"/>
  <c r="M153" i="24"/>
  <c r="R168" i="24"/>
  <c r="M168" i="24"/>
  <c r="R181" i="24"/>
  <c r="M181" i="24"/>
  <c r="R193" i="24"/>
  <c r="M193" i="24"/>
  <c r="R285" i="24"/>
  <c r="M285" i="24"/>
  <c r="R230" i="24"/>
  <c r="M230" i="24"/>
  <c r="R208" i="24"/>
  <c r="M208" i="24"/>
  <c r="R220" i="24"/>
  <c r="M220" i="24"/>
  <c r="R90" i="24"/>
  <c r="M90" i="24"/>
  <c r="R135" i="24"/>
  <c r="M135" i="24"/>
  <c r="R145" i="24"/>
  <c r="M145" i="24"/>
  <c r="R161" i="24"/>
  <c r="M161" i="24"/>
  <c r="R162" i="24"/>
  <c r="M162" i="24"/>
  <c r="R186" i="24"/>
  <c r="M186" i="24"/>
  <c r="R265" i="24"/>
  <c r="M265" i="24"/>
  <c r="R236" i="24"/>
  <c r="M236" i="24"/>
  <c r="R201" i="24"/>
  <c r="M201" i="24"/>
  <c r="R216" i="24"/>
  <c r="M216" i="24"/>
  <c r="R231" i="24"/>
  <c r="M231" i="24"/>
  <c r="R215" i="24"/>
  <c r="M215" i="24"/>
  <c r="R233" i="24"/>
  <c r="M233" i="24"/>
  <c r="R31" i="24"/>
  <c r="M31" i="24"/>
  <c r="R40" i="24"/>
  <c r="M40" i="24"/>
  <c r="R43" i="24"/>
  <c r="M43" i="24"/>
  <c r="R47" i="24"/>
  <c r="M47" i="24"/>
  <c r="R143" i="24"/>
  <c r="M143" i="24"/>
  <c r="R149" i="24"/>
  <c r="M149" i="24"/>
  <c r="R155" i="24"/>
  <c r="M155" i="24"/>
  <c r="R159" i="24"/>
  <c r="M159" i="24"/>
  <c r="R165" i="24"/>
  <c r="M165" i="24"/>
  <c r="R172" i="24"/>
  <c r="M172" i="24"/>
  <c r="R177" i="24"/>
  <c r="M177" i="24"/>
  <c r="R178" i="24"/>
  <c r="M178" i="24"/>
  <c r="R183" i="24"/>
  <c r="M183" i="24"/>
  <c r="R281" i="24"/>
  <c r="M281" i="24"/>
  <c r="R310" i="24"/>
  <c r="M310" i="24"/>
  <c r="R293" i="24"/>
  <c r="M293" i="24"/>
  <c r="R284" i="24"/>
  <c r="M284" i="24"/>
  <c r="R234" i="24"/>
  <c r="M234" i="24"/>
  <c r="R318" i="24"/>
  <c r="M318" i="24"/>
  <c r="R239" i="24"/>
  <c r="M239" i="24"/>
  <c r="R214" i="24"/>
  <c r="M214" i="24"/>
  <c r="R217" i="24"/>
  <c r="M217" i="24"/>
  <c r="R276" i="24"/>
  <c r="M276" i="24"/>
  <c r="R26" i="24"/>
  <c r="M26" i="24"/>
  <c r="R51" i="24"/>
  <c r="M51" i="24"/>
  <c r="R56" i="24"/>
  <c r="M56" i="24"/>
  <c r="R67" i="24"/>
  <c r="M67" i="24"/>
  <c r="R68" i="24"/>
  <c r="M68" i="24"/>
  <c r="R77" i="24"/>
  <c r="M77" i="24"/>
  <c r="R114" i="24"/>
  <c r="M114" i="24"/>
  <c r="R138" i="24"/>
  <c r="M138" i="24"/>
  <c r="R139" i="24"/>
  <c r="M139" i="24"/>
  <c r="R156" i="24"/>
  <c r="M156" i="24"/>
  <c r="R158" i="24"/>
  <c r="M158" i="24"/>
  <c r="R173" i="24"/>
  <c r="M173" i="24"/>
  <c r="R174" i="24"/>
  <c r="M174" i="24"/>
  <c r="R221" i="24"/>
  <c r="M221" i="24"/>
  <c r="R243" i="24"/>
  <c r="M243" i="24"/>
  <c r="R235" i="24"/>
  <c r="M235" i="24"/>
  <c r="R326" i="24"/>
  <c r="M326" i="24"/>
  <c r="R27" i="24"/>
  <c r="M27" i="24"/>
  <c r="R53" i="24"/>
  <c r="M53" i="24"/>
  <c r="R63" i="24"/>
  <c r="M63" i="24"/>
  <c r="R100" i="24"/>
  <c r="M100" i="24"/>
  <c r="R126" i="24"/>
  <c r="M126" i="24"/>
  <c r="R141" i="24"/>
  <c r="M141" i="24"/>
  <c r="R148" i="24"/>
  <c r="M148" i="24"/>
  <c r="R150" i="24"/>
  <c r="M150" i="24"/>
  <c r="R164" i="24"/>
  <c r="M164" i="24"/>
  <c r="R167" i="24"/>
  <c r="M167" i="24"/>
  <c r="R169" i="24"/>
  <c r="M169" i="24"/>
  <c r="R171" i="24"/>
  <c r="M171" i="24"/>
  <c r="R176" i="24"/>
  <c r="M176" i="24"/>
  <c r="R180" i="24"/>
  <c r="M180" i="24"/>
  <c r="R184" i="24"/>
  <c r="M184" i="24"/>
  <c r="R237" i="24"/>
  <c r="M237" i="24"/>
  <c r="R241" i="24"/>
  <c r="M241" i="24"/>
  <c r="R316" i="24"/>
  <c r="M316" i="24"/>
  <c r="R197" i="24"/>
  <c r="M197" i="24"/>
  <c r="R319" i="24"/>
  <c r="M319" i="24"/>
  <c r="R287" i="24"/>
  <c r="M287" i="24"/>
  <c r="R253" i="24"/>
  <c r="M253" i="24"/>
  <c r="R202" i="24"/>
  <c r="M202" i="24"/>
  <c r="R218" i="24"/>
  <c r="M218" i="24"/>
  <c r="R320" i="24"/>
  <c r="M320" i="24"/>
  <c r="R200" i="24"/>
  <c r="M200" i="24"/>
  <c r="R271" i="24"/>
  <c r="M271" i="24"/>
  <c r="R257" i="24"/>
  <c r="M257" i="24"/>
  <c r="R238" i="24"/>
  <c r="M238" i="24"/>
  <c r="R317" i="24"/>
  <c r="M317" i="24"/>
  <c r="R32" i="24"/>
  <c r="M32" i="24"/>
  <c r="R34" i="24"/>
  <c r="M34" i="24"/>
  <c r="R35" i="24"/>
  <c r="M35" i="24"/>
  <c r="R37" i="24"/>
  <c r="M37" i="24"/>
  <c r="R39" i="24"/>
  <c r="M39" i="24"/>
  <c r="R55" i="24"/>
  <c r="M55" i="24"/>
  <c r="R70" i="24"/>
  <c r="M70" i="24"/>
  <c r="R71" i="24"/>
  <c r="M71" i="24"/>
  <c r="R76" i="24"/>
  <c r="M76" i="24"/>
  <c r="R103" i="24"/>
  <c r="M103" i="24"/>
  <c r="R104" i="24"/>
  <c r="M104" i="24"/>
  <c r="R105" i="24"/>
  <c r="M105" i="24"/>
  <c r="R121" i="24"/>
  <c r="M121" i="24"/>
  <c r="R133" i="24"/>
  <c r="M133" i="24"/>
  <c r="R134" i="24"/>
  <c r="M134" i="24"/>
  <c r="R136" i="24"/>
  <c r="M136" i="24"/>
  <c r="R137" i="24"/>
  <c r="M137" i="24"/>
  <c r="R140" i="24"/>
  <c r="M140" i="24"/>
  <c r="R144" i="24"/>
  <c r="M144" i="24"/>
  <c r="R147" i="24"/>
  <c r="M147" i="24"/>
  <c r="R151" i="24"/>
  <c r="M151" i="24"/>
  <c r="R166" i="24"/>
  <c r="M166" i="24"/>
  <c r="R179" i="24"/>
  <c r="M179" i="24"/>
  <c r="R182" i="24"/>
  <c r="M182" i="24"/>
  <c r="R187" i="24"/>
  <c r="M187" i="24"/>
  <c r="R266" i="24"/>
  <c r="M266" i="24"/>
  <c r="R275" i="24"/>
  <c r="M275" i="24"/>
  <c r="R242" i="24"/>
  <c r="M242" i="24"/>
  <c r="R283" i="24"/>
  <c r="M283" i="24"/>
  <c r="R245" i="24"/>
  <c r="M245" i="24"/>
  <c r="R194" i="24"/>
  <c r="M194" i="24"/>
  <c r="R196" i="24"/>
  <c r="M196" i="24"/>
  <c r="R311" i="24"/>
  <c r="M311" i="24"/>
  <c r="R269" i="24"/>
  <c r="M269" i="24"/>
  <c r="R290" i="24"/>
  <c r="M290" i="24"/>
  <c r="R252" i="24"/>
  <c r="M252" i="24"/>
  <c r="R289" i="24"/>
  <c r="M289" i="24"/>
  <c r="R291" i="24"/>
  <c r="M291" i="24"/>
  <c r="R229" i="24"/>
  <c r="M229" i="24"/>
  <c r="R278" i="24"/>
  <c r="M278" i="24"/>
  <c r="R292" i="24"/>
  <c r="M292" i="24"/>
  <c r="R210" i="24"/>
  <c r="M210" i="24"/>
  <c r="R33" i="24"/>
  <c r="M33" i="24"/>
  <c r="R36" i="24"/>
  <c r="M36" i="24"/>
  <c r="R42" i="24"/>
  <c r="M42" i="24"/>
  <c r="R95" i="24"/>
  <c r="M95" i="24"/>
  <c r="R109" i="24"/>
  <c r="M109" i="24"/>
  <c r="R123" i="24"/>
  <c r="M123" i="24"/>
  <c r="R142" i="24"/>
  <c r="M142" i="24"/>
  <c r="R146" i="24"/>
  <c r="M146" i="24"/>
  <c r="R152" i="24"/>
  <c r="M152" i="24"/>
  <c r="R154" i="24"/>
  <c r="M154" i="24"/>
  <c r="R170" i="24"/>
  <c r="M170" i="24"/>
  <c r="R185" i="24"/>
  <c r="M185" i="24"/>
  <c r="R295" i="24"/>
  <c r="M295" i="24"/>
  <c r="R322" i="24"/>
  <c r="M322" i="24"/>
  <c r="R313" i="24"/>
  <c r="M313" i="24"/>
  <c r="R205" i="24"/>
  <c r="M205" i="24"/>
  <c r="R277" i="24"/>
  <c r="M277" i="24"/>
  <c r="R296" i="24"/>
  <c r="M296" i="24"/>
  <c r="R246" i="24"/>
  <c r="M246" i="24"/>
  <c r="R273" i="24"/>
  <c r="M273" i="24"/>
  <c r="R304" i="24"/>
  <c r="M304" i="24"/>
  <c r="R248" i="24"/>
  <c r="M248" i="24"/>
  <c r="R309" i="24"/>
  <c r="M309" i="24"/>
  <c r="R300" i="24"/>
  <c r="M300" i="24"/>
  <c r="R335" i="24"/>
  <c r="M335" i="24"/>
  <c r="P198" i="24"/>
  <c r="R198" i="24"/>
  <c r="M198" i="24"/>
  <c r="P258" i="24"/>
  <c r="R258" i="24"/>
  <c r="M258" i="24"/>
  <c r="P299" i="24"/>
  <c r="R299" i="24"/>
  <c r="M299" i="24"/>
  <c r="P264" i="24"/>
  <c r="R264" i="24"/>
  <c r="M264" i="24"/>
  <c r="P325" i="24"/>
  <c r="R325" i="24"/>
  <c r="M325" i="24"/>
  <c r="P203" i="24"/>
  <c r="R203" i="24"/>
  <c r="M203" i="24"/>
  <c r="P279" i="24"/>
  <c r="R279" i="24"/>
  <c r="M279" i="24"/>
  <c r="P213" i="24"/>
  <c r="R213" i="24"/>
  <c r="M213" i="24"/>
  <c r="P324" i="24"/>
  <c r="R324" i="24"/>
  <c r="M324" i="24"/>
  <c r="P261" i="24"/>
  <c r="R261" i="24"/>
  <c r="M261" i="24"/>
  <c r="P251" i="24"/>
  <c r="R251" i="24"/>
  <c r="M251" i="24"/>
  <c r="P274" i="24"/>
  <c r="R274" i="24"/>
  <c r="M274" i="24"/>
  <c r="P286" i="24"/>
  <c r="R286" i="24"/>
  <c r="M286" i="24"/>
  <c r="P328" i="24"/>
  <c r="R328" i="24"/>
  <c r="M328" i="24"/>
  <c r="P240" i="24"/>
  <c r="R240" i="24"/>
  <c r="M240" i="24"/>
  <c r="P330" i="24"/>
  <c r="R330" i="24"/>
  <c r="M330" i="24"/>
  <c r="P223" i="24"/>
  <c r="R223" i="24"/>
  <c r="M223" i="24"/>
  <c r="P302" i="24"/>
  <c r="R302" i="24"/>
  <c r="M302" i="24"/>
  <c r="P260" i="24"/>
  <c r="R260" i="24"/>
  <c r="M260" i="24"/>
  <c r="P212" i="24"/>
  <c r="R212" i="24"/>
  <c r="M212" i="24"/>
  <c r="P312" i="24"/>
  <c r="R312" i="24"/>
  <c r="M312" i="24"/>
  <c r="P255" i="24"/>
  <c r="R255" i="24"/>
  <c r="M255" i="24"/>
  <c r="P327" i="24"/>
  <c r="R327" i="24"/>
  <c r="M327" i="24"/>
  <c r="P297" i="24"/>
  <c r="R297" i="24"/>
  <c r="M297" i="24"/>
  <c r="P306" i="24"/>
  <c r="R306" i="24"/>
  <c r="M306" i="24"/>
  <c r="P206" i="24"/>
  <c r="R206" i="24"/>
  <c r="M206" i="24"/>
  <c r="P288" i="24"/>
  <c r="R288" i="24"/>
  <c r="M288" i="24"/>
  <c r="P191" i="24"/>
  <c r="R191" i="24"/>
  <c r="M191" i="24"/>
  <c r="P332" i="24"/>
  <c r="R332" i="24"/>
  <c r="M332" i="24"/>
  <c r="P331" i="24"/>
  <c r="R331" i="24"/>
  <c r="M331" i="24"/>
  <c r="P195" i="24"/>
  <c r="R195" i="24"/>
  <c r="M195" i="24"/>
  <c r="P262" i="24"/>
  <c r="R262" i="24"/>
  <c r="M262" i="24"/>
  <c r="P305" i="24"/>
  <c r="R305" i="24"/>
  <c r="M305" i="24"/>
  <c r="P301" i="24"/>
  <c r="R301" i="24"/>
  <c r="M301" i="24"/>
  <c r="P272" i="24"/>
  <c r="R272" i="24"/>
  <c r="M272" i="24"/>
  <c r="R115" i="23"/>
  <c r="M115" i="23"/>
  <c r="R110" i="23"/>
  <c r="M110" i="23"/>
  <c r="R103" i="23"/>
  <c r="M103" i="23"/>
  <c r="R398" i="23"/>
  <c r="M398" i="23"/>
  <c r="R27" i="23"/>
  <c r="M27" i="23"/>
  <c r="R31" i="23"/>
  <c r="M31" i="23"/>
  <c r="R24" i="23"/>
  <c r="M24" i="23"/>
  <c r="R119" i="23"/>
  <c r="M119" i="23"/>
  <c r="R397" i="23"/>
  <c r="M397" i="23"/>
  <c r="R271" i="23"/>
  <c r="M271" i="23"/>
  <c r="R270" i="23"/>
  <c r="M270" i="23"/>
  <c r="R792" i="23"/>
  <c r="M792" i="23"/>
  <c r="R245" i="23"/>
  <c r="M245" i="23"/>
  <c r="R223" i="23"/>
  <c r="M223" i="23"/>
  <c r="R489" i="23"/>
  <c r="M489" i="23"/>
  <c r="R200" i="23"/>
  <c r="M200" i="23"/>
  <c r="R202" i="23"/>
  <c r="M202" i="23"/>
  <c r="R536" i="23"/>
  <c r="M536" i="23"/>
  <c r="R251" i="23"/>
  <c r="M251" i="23"/>
  <c r="R750" i="23"/>
  <c r="M750" i="23"/>
  <c r="AB750" i="23"/>
  <c r="Q750" i="23"/>
  <c r="C750" i="23"/>
  <c r="AB251" i="23"/>
  <c r="Q251" i="23"/>
  <c r="C251" i="23"/>
  <c r="AB536" i="23"/>
  <c r="Q536" i="23"/>
  <c r="C536" i="23"/>
  <c r="AB202" i="23"/>
  <c r="Q202" i="23"/>
  <c r="C202" i="23"/>
  <c r="AB200" i="23"/>
  <c r="Q200" i="23"/>
  <c r="C200" i="23"/>
  <c r="AB489" i="23"/>
  <c r="Q489" i="23"/>
  <c r="C489" i="23"/>
  <c r="AB223" i="23"/>
  <c r="Q223" i="23"/>
  <c r="C223" i="23"/>
  <c r="AB245" i="23"/>
  <c r="Q245" i="23"/>
  <c r="C245" i="23"/>
  <c r="AB792" i="23"/>
  <c r="Q792" i="23"/>
  <c r="C792" i="23"/>
  <c r="AB270" i="23"/>
  <c r="Q270" i="23"/>
  <c r="C270" i="23"/>
  <c r="AB271" i="23"/>
  <c r="Q271" i="23"/>
  <c r="C271" i="23"/>
  <c r="R206" i="23"/>
  <c r="M206" i="23"/>
  <c r="R87" i="23"/>
  <c r="M87" i="23"/>
  <c r="R413" i="23"/>
  <c r="M413" i="23"/>
  <c r="R221" i="23"/>
  <c r="M221" i="23"/>
  <c r="R194" i="23"/>
  <c r="M194" i="23"/>
  <c r="R60" i="23"/>
  <c r="M60" i="23"/>
  <c r="R177" i="23"/>
  <c r="M177" i="23"/>
  <c r="R9" i="23"/>
  <c r="M9" i="23"/>
  <c r="R329" i="23"/>
  <c r="M329" i="23"/>
  <c r="R51" i="23"/>
  <c r="M51" i="23"/>
  <c r="R89" i="23"/>
  <c r="M89" i="23"/>
  <c r="R40" i="23"/>
  <c r="M40" i="23"/>
  <c r="R162" i="23"/>
  <c r="M162" i="23"/>
  <c r="R328" i="23"/>
  <c r="M328" i="23"/>
  <c r="R44" i="23"/>
  <c r="M44" i="23"/>
  <c r="R158" i="23"/>
  <c r="M158" i="23"/>
  <c r="R107" i="23"/>
  <c r="M107" i="23"/>
  <c r="R116" i="23"/>
  <c r="M116" i="23"/>
  <c r="R18" i="23"/>
  <c r="M18" i="23"/>
  <c r="R98" i="23"/>
  <c r="M98" i="23"/>
  <c r="R151" i="23"/>
  <c r="M151" i="23"/>
  <c r="R123" i="23"/>
  <c r="M123" i="23"/>
  <c r="R133" i="23"/>
  <c r="M133" i="23"/>
  <c r="R35" i="23"/>
  <c r="M35" i="23"/>
  <c r="R121" i="23"/>
  <c r="M121" i="23"/>
  <c r="R14" i="23"/>
  <c r="M14" i="23"/>
  <c r="R20" i="23"/>
  <c r="M20" i="23"/>
  <c r="R30" i="23"/>
  <c r="M30" i="23"/>
  <c r="R37" i="23"/>
  <c r="M37" i="23"/>
  <c r="R208" i="23"/>
  <c r="M208" i="23"/>
  <c r="R88" i="23"/>
  <c r="M88" i="23"/>
  <c r="R99" i="23"/>
  <c r="M99" i="23"/>
  <c r="R38" i="23"/>
  <c r="M38" i="23"/>
  <c r="R21" i="23"/>
  <c r="M21" i="23"/>
  <c r="R83" i="23"/>
  <c r="M83" i="23"/>
  <c r="R22" i="23"/>
  <c r="M22" i="23"/>
  <c r="R23" i="23"/>
  <c r="M23" i="23"/>
  <c r="R122" i="23"/>
  <c r="M122" i="23"/>
  <c r="R45" i="23"/>
  <c r="M45" i="23"/>
  <c r="R34" i="23"/>
  <c r="M34" i="23"/>
  <c r="R32" i="23"/>
  <c r="M32" i="23"/>
  <c r="R62" i="23"/>
  <c r="M62" i="23"/>
  <c r="R28" i="23"/>
  <c r="M28" i="23"/>
  <c r="R29" i="23"/>
  <c r="M29" i="23"/>
  <c r="R67" i="23"/>
  <c r="M67" i="23"/>
  <c r="R147" i="23"/>
  <c r="M147" i="23"/>
  <c r="R794" i="23"/>
  <c r="M794" i="23"/>
  <c r="R138" i="23"/>
  <c r="M138" i="23"/>
  <c r="R686" i="23"/>
  <c r="M686" i="23"/>
  <c r="R780" i="23"/>
  <c r="M780" i="23"/>
  <c r="R657" i="23"/>
  <c r="M657" i="23"/>
  <c r="R802" i="23"/>
  <c r="M802" i="23"/>
  <c r="R661" i="23"/>
  <c r="M661" i="23"/>
  <c r="R736" i="23"/>
  <c r="M736" i="23"/>
  <c r="R19" i="23"/>
  <c r="M19" i="23"/>
  <c r="R39" i="23"/>
  <c r="M39" i="23"/>
  <c r="R410" i="23"/>
  <c r="M410" i="23"/>
  <c r="R433" i="23"/>
  <c r="M433" i="23"/>
  <c r="R553" i="23"/>
  <c r="M553" i="23"/>
  <c r="R746" i="23"/>
  <c r="M746" i="23"/>
  <c r="R789" i="23"/>
  <c r="M789" i="23"/>
  <c r="R764" i="23"/>
  <c r="M764" i="23"/>
  <c r="R766" i="23"/>
  <c r="M766" i="23"/>
  <c r="R626" i="23"/>
  <c r="M626" i="23"/>
  <c r="R672" i="23"/>
  <c r="M672" i="23"/>
  <c r="R5" i="23"/>
  <c r="M5" i="23"/>
  <c r="R61" i="23"/>
  <c r="M61" i="23"/>
  <c r="R76" i="23"/>
  <c r="M76" i="23"/>
  <c r="R106" i="23"/>
  <c r="M106" i="23"/>
  <c r="R113" i="23"/>
  <c r="M113" i="23"/>
  <c r="R242" i="23"/>
  <c r="M242" i="23"/>
  <c r="R283" i="23"/>
  <c r="M283" i="23"/>
  <c r="R419" i="23"/>
  <c r="M419" i="23"/>
  <c r="R526" i="23"/>
  <c r="M526" i="23"/>
  <c r="R554" i="23"/>
  <c r="M554" i="23"/>
  <c r="R702" i="23"/>
  <c r="M702" i="23"/>
  <c r="R647" i="23"/>
  <c r="M647" i="23"/>
  <c r="R688" i="23"/>
  <c r="M688" i="23"/>
  <c r="R748" i="23"/>
  <c r="M748" i="23"/>
  <c r="R6" i="23"/>
  <c r="M6" i="23"/>
  <c r="R12" i="23"/>
  <c r="M12" i="23"/>
  <c r="R36" i="23"/>
  <c r="M36" i="23"/>
  <c r="R52" i="23"/>
  <c r="M52" i="23"/>
  <c r="R55" i="23"/>
  <c r="M55" i="23"/>
  <c r="R58" i="23"/>
  <c r="M58" i="23"/>
  <c r="R132" i="23"/>
  <c r="M132" i="23"/>
  <c r="R449" i="23"/>
  <c r="M449" i="23"/>
  <c r="R451" i="23"/>
  <c r="M451" i="23"/>
  <c r="R506" i="23"/>
  <c r="M506" i="23"/>
  <c r="R558" i="23"/>
  <c r="M558" i="23"/>
  <c r="R561" i="23"/>
  <c r="M561" i="23"/>
  <c r="R610" i="23"/>
  <c r="M610" i="23"/>
  <c r="R643" i="23"/>
  <c r="M643" i="23"/>
  <c r="R714" i="23"/>
  <c r="M714" i="23"/>
  <c r="R719" i="23"/>
  <c r="M719" i="23"/>
  <c r="R799" i="23"/>
  <c r="M799" i="23"/>
  <c r="R663" i="23"/>
  <c r="M663" i="23"/>
  <c r="R727" i="23"/>
  <c r="M727" i="23"/>
  <c r="R708" i="23"/>
  <c r="M708" i="23"/>
  <c r="R646" i="23"/>
  <c r="M646" i="23"/>
  <c r="R773" i="23"/>
  <c r="M773" i="23"/>
  <c r="R668" i="23"/>
  <c r="M668" i="23"/>
  <c r="R682" i="23"/>
  <c r="M682" i="23"/>
  <c r="R687" i="23"/>
  <c r="M687" i="23"/>
  <c r="R50" i="23"/>
  <c r="M50" i="23"/>
  <c r="R53" i="23"/>
  <c r="M53" i="23"/>
  <c r="R56" i="23"/>
  <c r="M56" i="23"/>
  <c r="R69" i="23"/>
  <c r="M69" i="23"/>
  <c r="R71" i="23"/>
  <c r="M71" i="23"/>
  <c r="R77" i="23"/>
  <c r="M77" i="23"/>
  <c r="R92" i="23"/>
  <c r="M92" i="23"/>
  <c r="R153" i="23"/>
  <c r="M153" i="23"/>
  <c r="R155" i="23"/>
  <c r="M155" i="23"/>
  <c r="R159" i="23"/>
  <c r="M159" i="23"/>
  <c r="R179" i="23"/>
  <c r="M179" i="23"/>
  <c r="R252" i="23"/>
  <c r="M252" i="23"/>
  <c r="R426" i="23"/>
  <c r="M426" i="23"/>
  <c r="R448" i="23"/>
  <c r="M448" i="23"/>
  <c r="R487" i="23"/>
  <c r="M487" i="23"/>
  <c r="R501" i="23"/>
  <c r="M501" i="23"/>
  <c r="R557" i="23"/>
  <c r="M557" i="23"/>
  <c r="R592" i="23"/>
  <c r="M592" i="23"/>
  <c r="R729" i="23"/>
  <c r="M729" i="23"/>
  <c r="R634" i="23"/>
  <c r="M634" i="23"/>
  <c r="R641" i="23"/>
  <c r="M641" i="23"/>
  <c r="R711" i="23"/>
  <c r="M711" i="23"/>
  <c r="R797" i="23"/>
  <c r="M797" i="23"/>
  <c r="R740" i="23"/>
  <c r="M740" i="23"/>
  <c r="R777" i="23"/>
  <c r="M777" i="23"/>
  <c r="R781" i="23"/>
  <c r="M781" i="23"/>
  <c r="R717" i="23"/>
  <c r="M717" i="23"/>
  <c r="R627" i="23"/>
  <c r="M627" i="23"/>
  <c r="R670" i="23"/>
  <c r="M670" i="23"/>
  <c r="R673" i="23"/>
  <c r="M673" i="23"/>
  <c r="R721" i="23"/>
  <c r="M721" i="23"/>
  <c r="R754" i="23"/>
  <c r="M754" i="23"/>
  <c r="R787" i="23"/>
  <c r="M787" i="23"/>
  <c r="R655" i="23"/>
  <c r="M655" i="23"/>
  <c r="R2" i="23"/>
  <c r="M2" i="23"/>
  <c r="R33" i="23"/>
  <c r="M33" i="23"/>
  <c r="R41" i="23"/>
  <c r="M41" i="23"/>
  <c r="R82" i="23"/>
  <c r="M82" i="23"/>
  <c r="R134" i="23"/>
  <c r="M134" i="23"/>
  <c r="R135" i="23"/>
  <c r="M135" i="23"/>
  <c r="R136" i="23"/>
  <c r="M136" i="23"/>
  <c r="R149" i="23"/>
  <c r="M149" i="23"/>
  <c r="R165" i="23"/>
  <c r="M165" i="23"/>
  <c r="R166" i="23"/>
  <c r="M166" i="23"/>
  <c r="R178" i="23"/>
  <c r="M178" i="23"/>
  <c r="R181" i="23"/>
  <c r="M181" i="23"/>
  <c r="R190" i="23"/>
  <c r="M190" i="23"/>
  <c r="R192" i="23"/>
  <c r="M192" i="23"/>
  <c r="R193" i="23"/>
  <c r="M193" i="23"/>
  <c r="R217" i="23"/>
  <c r="M217" i="23"/>
  <c r="R240" i="23"/>
  <c r="M240" i="23"/>
  <c r="R241" i="23"/>
  <c r="M241" i="23"/>
  <c r="R249" i="23"/>
  <c r="M249" i="23"/>
  <c r="R263" i="23"/>
  <c r="M263" i="23"/>
  <c r="R269" i="23"/>
  <c r="M269" i="23"/>
  <c r="R284" i="23"/>
  <c r="M284" i="23"/>
  <c r="R394" i="23"/>
  <c r="M394" i="23"/>
  <c r="R409" i="23"/>
  <c r="M409" i="23"/>
  <c r="R416" i="23"/>
  <c r="M416" i="23"/>
  <c r="R464" i="23"/>
  <c r="M464" i="23"/>
  <c r="R532" i="23"/>
  <c r="M532" i="23"/>
  <c r="R543" i="23"/>
  <c r="M543" i="23"/>
  <c r="R548" i="23"/>
  <c r="M548" i="23"/>
  <c r="R549" i="23"/>
  <c r="M549" i="23"/>
  <c r="R596" i="23"/>
  <c r="M596" i="23"/>
  <c r="R629" i="23"/>
  <c r="M629" i="23"/>
  <c r="R795" i="23"/>
  <c r="M795" i="23"/>
  <c r="R681" i="23"/>
  <c r="M681" i="23"/>
  <c r="R761" i="23"/>
  <c r="M761" i="23"/>
  <c r="R660" i="23"/>
  <c r="M660" i="23"/>
  <c r="R674" i="23"/>
  <c r="M674" i="23"/>
  <c r="R779" i="23"/>
  <c r="M779" i="23"/>
  <c r="R765" i="23"/>
  <c r="M765" i="23"/>
  <c r="R771" i="23"/>
  <c r="M771" i="23"/>
  <c r="R689" i="23"/>
  <c r="M689" i="23"/>
  <c r="R735" i="23"/>
  <c r="M735" i="23"/>
  <c r="R758" i="23"/>
  <c r="M758" i="23"/>
  <c r="R7" i="23"/>
  <c r="M7" i="23"/>
  <c r="R70" i="23"/>
  <c r="M70" i="23"/>
  <c r="R73" i="23"/>
  <c r="M73" i="23"/>
  <c r="R74" i="23"/>
  <c r="M74" i="23"/>
  <c r="R78" i="23"/>
  <c r="M78" i="23"/>
  <c r="R85" i="23"/>
  <c r="M85" i="23"/>
  <c r="R90" i="23"/>
  <c r="M90" i="23"/>
  <c r="R95" i="23"/>
  <c r="M95" i="23"/>
  <c r="R111" i="23"/>
  <c r="M111" i="23"/>
  <c r="R150" i="23"/>
  <c r="M150" i="23"/>
  <c r="R152" i="23"/>
  <c r="M152" i="23"/>
  <c r="R157" i="23"/>
  <c r="M157" i="23"/>
  <c r="R233" i="23"/>
  <c r="M233" i="23"/>
  <c r="R246" i="23"/>
  <c r="M246" i="23"/>
  <c r="R254" i="23"/>
  <c r="M254" i="23"/>
  <c r="R276" i="23"/>
  <c r="M276" i="23"/>
  <c r="R281" i="23"/>
  <c r="M281" i="23"/>
  <c r="R411" i="23"/>
  <c r="M411" i="23"/>
  <c r="R430" i="23"/>
  <c r="M430" i="23"/>
  <c r="R440" i="23"/>
  <c r="M440" i="23"/>
  <c r="R498" i="23"/>
  <c r="M498" i="23"/>
  <c r="R500" i="23"/>
  <c r="M500" i="23"/>
  <c r="R521" i="23"/>
  <c r="M521" i="23"/>
  <c r="R523" i="23"/>
  <c r="M523" i="23"/>
  <c r="R529" i="23"/>
  <c r="M529" i="23"/>
  <c r="R541" i="23"/>
  <c r="M541" i="23"/>
  <c r="R542" i="23"/>
  <c r="M542" i="23"/>
  <c r="R556" i="23"/>
  <c r="M556" i="23"/>
  <c r="R597" i="23"/>
  <c r="M597" i="23"/>
  <c r="R603" i="23"/>
  <c r="M603" i="23"/>
  <c r="R614" i="23"/>
  <c r="M614" i="23"/>
  <c r="R669" i="23"/>
  <c r="M669" i="23"/>
  <c r="R698" i="23"/>
  <c r="M698" i="23"/>
  <c r="R756" i="23"/>
  <c r="M756" i="23"/>
  <c r="R798" i="23"/>
  <c r="M798" i="23"/>
  <c r="R738" i="23"/>
  <c r="M738" i="23"/>
  <c r="R770" i="23"/>
  <c r="M770" i="23"/>
  <c r="R749" i="23"/>
  <c r="M749" i="23"/>
  <c r="R769" i="23"/>
  <c r="M769" i="23"/>
  <c r="R788" i="23"/>
  <c r="M788" i="23"/>
  <c r="R775" i="23"/>
  <c r="M775" i="23"/>
  <c r="R636" i="23"/>
  <c r="M636" i="23"/>
  <c r="R728" i="23"/>
  <c r="M728" i="23"/>
  <c r="R730" i="23"/>
  <c r="M730" i="23"/>
  <c r="R635" i="23"/>
  <c r="M635" i="23"/>
  <c r="R649" i="23"/>
  <c r="M649" i="23"/>
  <c r="R676" i="23"/>
  <c r="M676" i="23"/>
  <c r="R703" i="23"/>
  <c r="M703" i="23"/>
  <c r="R796" i="23"/>
  <c r="M796" i="23"/>
  <c r="R10" i="23"/>
  <c r="M10" i="23"/>
  <c r="R72" i="23"/>
  <c r="M72" i="23"/>
  <c r="R86" i="23"/>
  <c r="M86" i="23"/>
  <c r="R118" i="23"/>
  <c r="M118" i="23"/>
  <c r="R124" i="23"/>
  <c r="M124" i="23"/>
  <c r="R125" i="23"/>
  <c r="M125" i="23"/>
  <c r="R128" i="23"/>
  <c r="M128" i="23"/>
  <c r="R129" i="23"/>
  <c r="M129" i="23"/>
  <c r="R131" i="23"/>
  <c r="M131" i="23"/>
  <c r="R140" i="23"/>
  <c r="M140" i="23"/>
  <c r="R156" i="23"/>
  <c r="M156" i="23"/>
  <c r="R167" i="23"/>
  <c r="M167" i="23"/>
  <c r="R191" i="23"/>
  <c r="M191" i="23"/>
  <c r="R204" i="23"/>
  <c r="M204" i="23"/>
  <c r="R220" i="23"/>
  <c r="M220" i="23"/>
  <c r="R230" i="23"/>
  <c r="M230" i="23"/>
  <c r="R234" i="23"/>
  <c r="M234" i="23"/>
  <c r="R247" i="23"/>
  <c r="M247" i="23"/>
  <c r="R253" i="23"/>
  <c r="M253" i="23"/>
  <c r="R264" i="23"/>
  <c r="M264" i="23"/>
  <c r="R266" i="23"/>
  <c r="M266" i="23"/>
  <c r="R268" i="23"/>
  <c r="M268" i="23"/>
  <c r="R272" i="23"/>
  <c r="M272" i="23"/>
  <c r="R274" i="23"/>
  <c r="M274" i="23"/>
  <c r="R280" i="23"/>
  <c r="M280" i="23"/>
  <c r="R282" i="23"/>
  <c r="M282" i="23"/>
  <c r="R298" i="23"/>
  <c r="M298" i="23"/>
  <c r="R399" i="23"/>
  <c r="M399" i="23"/>
  <c r="R403" i="23"/>
  <c r="M403" i="23"/>
  <c r="R417" i="23"/>
  <c r="M417" i="23"/>
  <c r="R425" i="23"/>
  <c r="M425" i="23"/>
  <c r="R441" i="23"/>
  <c r="M441" i="23"/>
  <c r="R450" i="23"/>
  <c r="M450" i="23"/>
  <c r="R467" i="23"/>
  <c r="M467" i="23"/>
  <c r="R471" i="23"/>
  <c r="M471" i="23"/>
  <c r="R473" i="23"/>
  <c r="M473" i="23"/>
  <c r="R514" i="23"/>
  <c r="M514" i="23"/>
  <c r="R520" i="23"/>
  <c r="M520" i="23"/>
  <c r="R559" i="23"/>
  <c r="M559" i="23"/>
  <c r="R570" i="23"/>
  <c r="M570" i="23"/>
  <c r="R572" i="23"/>
  <c r="M572" i="23"/>
  <c r="R574" i="23"/>
  <c r="M574" i="23"/>
  <c r="R581" i="23"/>
  <c r="M581" i="23"/>
  <c r="R585" i="23"/>
  <c r="M585" i="23"/>
  <c r="R590" i="23"/>
  <c r="M590" i="23"/>
  <c r="R594" i="23"/>
  <c r="M594" i="23"/>
  <c r="R598" i="23"/>
  <c r="M598" i="23"/>
  <c r="R615" i="23"/>
  <c r="M615" i="23"/>
  <c r="R690" i="23"/>
  <c r="M690" i="23"/>
  <c r="R715" i="23"/>
  <c r="M715" i="23"/>
  <c r="R637" i="23"/>
  <c r="M637" i="23"/>
  <c r="R725" i="23"/>
  <c r="M725" i="23"/>
  <c r="R675" i="23"/>
  <c r="M675" i="23"/>
  <c r="R701" i="23"/>
  <c r="M701" i="23"/>
  <c r="R724" i="23"/>
  <c r="M724" i="23"/>
  <c r="R631" i="23"/>
  <c r="M631" i="23"/>
  <c r="R707" i="23"/>
  <c r="M707" i="23"/>
  <c r="R642" i="23"/>
  <c r="M642" i="23"/>
  <c r="R685" i="23"/>
  <c r="M685" i="23"/>
  <c r="R623" i="23"/>
  <c r="M623" i="23"/>
  <c r="R652" i="23"/>
  <c r="M652" i="23"/>
  <c r="R664" i="23"/>
  <c r="M664" i="23"/>
  <c r="R786" i="23"/>
  <c r="M786" i="23"/>
  <c r="R778" i="23"/>
  <c r="M778" i="23"/>
  <c r="R645" i="23"/>
  <c r="M645" i="23"/>
  <c r="R677" i="23"/>
  <c r="M677" i="23"/>
  <c r="R722" i="23"/>
  <c r="M722" i="23"/>
  <c r="R742" i="23"/>
  <c r="M742" i="23"/>
  <c r="R427" i="23"/>
  <c r="M427" i="23"/>
  <c r="R4" i="23"/>
  <c r="M4" i="23"/>
  <c r="R11" i="23"/>
  <c r="M11" i="23"/>
  <c r="R16" i="23"/>
  <c r="M16" i="23"/>
  <c r="R42" i="23"/>
  <c r="M42" i="23"/>
  <c r="R46" i="23"/>
  <c r="M46" i="23"/>
  <c r="R59" i="23"/>
  <c r="M59" i="23"/>
  <c r="R91" i="23"/>
  <c r="M91" i="23"/>
  <c r="R112" i="23"/>
  <c r="M112" i="23"/>
  <c r="R137" i="23"/>
  <c r="M137" i="23"/>
  <c r="R148" i="23"/>
  <c r="M148" i="23"/>
  <c r="R168" i="23"/>
  <c r="M168" i="23"/>
  <c r="R172" i="23"/>
  <c r="M172" i="23"/>
  <c r="R180" i="23"/>
  <c r="M180" i="23"/>
  <c r="R199" i="23"/>
  <c r="M199" i="23"/>
  <c r="R201" i="23"/>
  <c r="M201" i="23"/>
  <c r="R228" i="23"/>
  <c r="M228" i="23"/>
  <c r="R229" i="23"/>
  <c r="M229" i="23"/>
  <c r="R231" i="23"/>
  <c r="M231" i="23"/>
  <c r="R236" i="23"/>
  <c r="M236" i="23"/>
  <c r="R277" i="23"/>
  <c r="M277" i="23"/>
  <c r="R285" i="23"/>
  <c r="M285" i="23"/>
  <c r="R393" i="23"/>
  <c r="M393" i="23"/>
  <c r="R406" i="23"/>
  <c r="M406" i="23"/>
  <c r="R418" i="23"/>
  <c r="M418" i="23"/>
  <c r="R442" i="23"/>
  <c r="M442" i="23"/>
  <c r="R443" i="23"/>
  <c r="M443" i="23"/>
  <c r="R447" i="23"/>
  <c r="M447" i="23"/>
  <c r="R455" i="23"/>
  <c r="M455" i="23"/>
  <c r="R465" i="23"/>
  <c r="M465" i="23"/>
  <c r="R470" i="23"/>
  <c r="M470" i="23"/>
  <c r="R488" i="23"/>
  <c r="M488" i="23"/>
  <c r="R507" i="23"/>
  <c r="M507" i="23"/>
  <c r="R512" i="23"/>
  <c r="M512" i="23"/>
  <c r="R525" i="23"/>
  <c r="M525" i="23"/>
  <c r="R547" i="23"/>
  <c r="M547" i="23"/>
  <c r="R551" i="23"/>
  <c r="M551" i="23"/>
  <c r="R555" i="23"/>
  <c r="M555" i="23"/>
  <c r="R569" i="23"/>
  <c r="M569" i="23"/>
  <c r="R573" i="23"/>
  <c r="M573" i="23"/>
  <c r="R583" i="23"/>
  <c r="M583" i="23"/>
  <c r="R587" i="23"/>
  <c r="M587" i="23"/>
  <c r="R588" i="23"/>
  <c r="M588" i="23"/>
  <c r="R591" i="23"/>
  <c r="M591" i="23"/>
  <c r="R595" i="23"/>
  <c r="M595" i="23"/>
  <c r="R599" i="23"/>
  <c r="M599" i="23"/>
  <c r="R605" i="23"/>
  <c r="M605" i="23"/>
  <c r="R693" i="23"/>
  <c r="M693" i="23"/>
  <c r="R783" i="23"/>
  <c r="M783" i="23"/>
  <c r="R632" i="23"/>
  <c r="M632" i="23"/>
  <c r="R648" i="23"/>
  <c r="M648" i="23"/>
  <c r="R697" i="23"/>
  <c r="M697" i="23"/>
  <c r="R751" i="23"/>
  <c r="M751" i="23"/>
  <c r="R768" i="23"/>
  <c r="M768" i="23"/>
  <c r="R776" i="23"/>
  <c r="M776" i="23"/>
  <c r="R733" i="23"/>
  <c r="M733" i="23"/>
  <c r="R734" i="23"/>
  <c r="M734" i="23"/>
  <c r="R741" i="23"/>
  <c r="M741" i="23"/>
  <c r="R759" i="23"/>
  <c r="M759" i="23"/>
  <c r="R650" i="23"/>
  <c r="M650" i="23"/>
  <c r="R667" i="23"/>
  <c r="M667" i="23"/>
  <c r="R671" i="23"/>
  <c r="M671" i="23"/>
  <c r="R801" i="23"/>
  <c r="M801" i="23"/>
  <c r="R692" i="23"/>
  <c r="M692" i="23"/>
  <c r="R774" i="23"/>
  <c r="M774" i="23"/>
  <c r="R624" i="23"/>
  <c r="M624" i="23"/>
  <c r="R658" i="23"/>
  <c r="M658" i="23"/>
  <c r="R800" i="23"/>
  <c r="M800" i="23"/>
  <c r="R630" i="23"/>
  <c r="M630" i="23"/>
  <c r="R644" i="23"/>
  <c r="M644" i="23"/>
  <c r="R662" i="23"/>
  <c r="M662" i="23"/>
  <c r="R651" i="23"/>
  <c r="M651" i="23"/>
  <c r="R712" i="23"/>
  <c r="M712" i="23"/>
  <c r="R732" i="23"/>
  <c r="M732" i="23"/>
  <c r="R665" i="23"/>
  <c r="M665" i="23"/>
  <c r="R694" i="23"/>
  <c r="M694" i="23"/>
  <c r="R743" i="23"/>
  <c r="M743" i="23"/>
  <c r="R753" i="23"/>
  <c r="M753" i="23"/>
  <c r="R720" i="23"/>
  <c r="M720" i="23"/>
  <c r="R209" i="23"/>
  <c r="M209" i="23"/>
  <c r="R3" i="23"/>
  <c r="M3" i="23"/>
  <c r="R47" i="23"/>
  <c r="M47" i="23"/>
  <c r="R49" i="23"/>
  <c r="M49" i="23"/>
  <c r="R54" i="23"/>
  <c r="M54" i="23"/>
  <c r="R66" i="23"/>
  <c r="M66" i="23"/>
  <c r="R75" i="23"/>
  <c r="M75" i="23"/>
  <c r="R79" i="23"/>
  <c r="M79" i="23"/>
  <c r="R81" i="23"/>
  <c r="M81" i="23"/>
  <c r="R94" i="23"/>
  <c r="M94" i="23"/>
  <c r="R96" i="23"/>
  <c r="M96" i="23"/>
  <c r="R97" i="23"/>
  <c r="M97" i="23"/>
  <c r="R101" i="23"/>
  <c r="M101" i="23"/>
  <c r="R108" i="23"/>
  <c r="M108" i="23"/>
  <c r="R114" i="23"/>
  <c r="M114" i="23"/>
  <c r="R130" i="23"/>
  <c r="M130" i="23"/>
  <c r="R141" i="23"/>
  <c r="M141" i="23"/>
  <c r="R154" i="23"/>
  <c r="M154" i="23"/>
  <c r="R160" i="23"/>
  <c r="M160" i="23"/>
  <c r="R161" i="23"/>
  <c r="M161" i="23"/>
  <c r="R164" i="23"/>
  <c r="M164" i="23"/>
  <c r="R169" i="23"/>
  <c r="M169" i="23"/>
  <c r="R170" i="23"/>
  <c r="M170" i="23"/>
  <c r="R174" i="23"/>
  <c r="M174" i="23"/>
  <c r="R175" i="23"/>
  <c r="M175" i="23"/>
  <c r="R176" i="23"/>
  <c r="M176" i="23"/>
  <c r="R182" i="23"/>
  <c r="M182" i="23"/>
  <c r="R183" i="23"/>
  <c r="M183" i="23"/>
  <c r="R195" i="23"/>
  <c r="M195" i="23"/>
  <c r="R196" i="23"/>
  <c r="M196" i="23"/>
  <c r="R203" i="23"/>
  <c r="M203" i="23"/>
  <c r="R226" i="23"/>
  <c r="M226" i="23"/>
  <c r="R235" i="23"/>
  <c r="M235" i="23"/>
  <c r="R237" i="23"/>
  <c r="M237" i="23"/>
  <c r="R243" i="23"/>
  <c r="M243" i="23"/>
  <c r="R244" i="23"/>
  <c r="M244" i="23"/>
  <c r="R255" i="23"/>
  <c r="M255" i="23"/>
  <c r="R267" i="23"/>
  <c r="M267" i="23"/>
  <c r="R275" i="23"/>
  <c r="M275" i="23"/>
  <c r="R279" i="23"/>
  <c r="M279" i="23"/>
  <c r="R287" i="23"/>
  <c r="M287" i="23"/>
  <c r="R293" i="23"/>
  <c r="M293" i="23"/>
  <c r="R299" i="23"/>
  <c r="M299" i="23"/>
  <c r="R346" i="23"/>
  <c r="M346" i="23"/>
  <c r="R347" i="23"/>
  <c r="M347" i="23"/>
  <c r="R351" i="23"/>
  <c r="M351" i="23"/>
  <c r="R358" i="23"/>
  <c r="M358" i="23"/>
  <c r="R374" i="23"/>
  <c r="M374" i="23"/>
  <c r="R392" i="23"/>
  <c r="M392" i="23"/>
  <c r="R395" i="23"/>
  <c r="M395" i="23"/>
  <c r="R400" i="23"/>
  <c r="M400" i="23"/>
  <c r="R404" i="23"/>
  <c r="M404" i="23"/>
  <c r="R405" i="23"/>
  <c r="M405" i="23"/>
  <c r="R414" i="23"/>
  <c r="M414" i="23"/>
  <c r="R420" i="23"/>
  <c r="M420" i="23"/>
  <c r="R422" i="23"/>
  <c r="M422" i="23"/>
  <c r="R423" i="23"/>
  <c r="M423" i="23"/>
  <c r="R429" i="23"/>
  <c r="M429" i="23"/>
  <c r="R431" i="23"/>
  <c r="M431" i="23"/>
  <c r="R432" i="23"/>
  <c r="M432" i="23"/>
  <c r="R434" i="23"/>
  <c r="M434" i="23"/>
  <c r="R435" i="23"/>
  <c r="M435" i="23"/>
  <c r="R436" i="23"/>
  <c r="M436" i="23"/>
  <c r="R439" i="23"/>
  <c r="M439" i="23"/>
  <c r="R444" i="23"/>
  <c r="M444" i="23"/>
  <c r="R452" i="23"/>
  <c r="M452" i="23"/>
  <c r="R454" i="23"/>
  <c r="M454" i="23"/>
  <c r="R462" i="23"/>
  <c r="M462" i="23"/>
  <c r="R463" i="23"/>
  <c r="M463" i="23"/>
  <c r="R466" i="23"/>
  <c r="M466" i="23"/>
  <c r="R468" i="23"/>
  <c r="M468" i="23"/>
  <c r="R469" i="23"/>
  <c r="M469" i="23"/>
  <c r="R472" i="23"/>
  <c r="M472" i="23"/>
  <c r="R485" i="23"/>
  <c r="M485" i="23"/>
  <c r="R492" i="23"/>
  <c r="M492" i="23"/>
  <c r="R503" i="23"/>
  <c r="M503" i="23"/>
  <c r="R504" i="23"/>
  <c r="M504" i="23"/>
  <c r="R513" i="23"/>
  <c r="M513" i="23"/>
  <c r="R517" i="23"/>
  <c r="M517" i="23"/>
  <c r="R518" i="23"/>
  <c r="M518" i="23"/>
  <c r="R527" i="23"/>
  <c r="M527" i="23"/>
  <c r="R528" i="23"/>
  <c r="M528" i="23"/>
  <c r="R537" i="23"/>
  <c r="M537" i="23"/>
  <c r="R540" i="23"/>
  <c r="M540" i="23"/>
  <c r="R544" i="23"/>
  <c r="M544" i="23"/>
  <c r="R546" i="23"/>
  <c r="M546" i="23"/>
  <c r="R550" i="23"/>
  <c r="M550" i="23"/>
  <c r="R552" i="23"/>
  <c r="M552" i="23"/>
  <c r="R560" i="23"/>
  <c r="M560" i="23"/>
  <c r="R563" i="23"/>
  <c r="M563" i="23"/>
  <c r="R564" i="23"/>
  <c r="M564" i="23"/>
  <c r="R579" i="23"/>
  <c r="M579" i="23"/>
  <c r="R593" i="23"/>
  <c r="M593" i="23"/>
  <c r="R600" i="23"/>
  <c r="M600" i="23"/>
  <c r="R601" i="23"/>
  <c r="M601" i="23"/>
  <c r="R604" i="23"/>
  <c r="M604" i="23"/>
  <c r="R609" i="23"/>
  <c r="M609" i="23"/>
  <c r="R611" i="23"/>
  <c r="M611" i="23"/>
  <c r="R617" i="23"/>
  <c r="M617" i="23"/>
  <c r="R656" i="23"/>
  <c r="M656" i="23"/>
  <c r="R691" i="23"/>
  <c r="M691" i="23"/>
  <c r="R737" i="23"/>
  <c r="M737" i="23"/>
  <c r="R760" i="23"/>
  <c r="M760" i="23"/>
  <c r="R638" i="23"/>
  <c r="M638" i="23"/>
  <c r="R705" i="23"/>
  <c r="M705" i="23"/>
  <c r="R782" i="23"/>
  <c r="M782" i="23"/>
  <c r="R793" i="23"/>
  <c r="M793" i="23"/>
  <c r="R625" i="23"/>
  <c r="M625" i="23"/>
  <c r="R639" i="23"/>
  <c r="M639" i="23"/>
  <c r="R709" i="23"/>
  <c r="M709" i="23"/>
  <c r="R713" i="23"/>
  <c r="M713" i="23"/>
  <c r="R640" i="23"/>
  <c r="M640" i="23"/>
  <c r="R679" i="23"/>
  <c r="M679" i="23"/>
  <c r="R696" i="23"/>
  <c r="M696" i="23"/>
  <c r="R763" i="23"/>
  <c r="M763" i="23"/>
  <c r="R666" i="23"/>
  <c r="M666" i="23"/>
  <c r="R716" i="23"/>
  <c r="M716" i="23"/>
  <c r="R633" i="23"/>
  <c r="M633" i="23"/>
  <c r="R680" i="23"/>
  <c r="M680" i="23"/>
  <c r="R699" i="23"/>
  <c r="M699" i="23"/>
  <c r="R710" i="23"/>
  <c r="M710" i="23"/>
  <c r="R726" i="23"/>
  <c r="M726" i="23"/>
  <c r="R784" i="23"/>
  <c r="M784" i="23"/>
  <c r="P723" i="23"/>
  <c r="R723" i="23"/>
  <c r="M723" i="23"/>
  <c r="P421" i="23"/>
  <c r="R421" i="23"/>
  <c r="M421" i="23"/>
  <c r="P731" i="23"/>
  <c r="R731" i="23"/>
  <c r="M731" i="23"/>
  <c r="P772" i="23"/>
  <c r="R772" i="23"/>
  <c r="M772" i="23"/>
  <c r="P653" i="23"/>
  <c r="R653" i="23"/>
  <c r="M653" i="23"/>
  <c r="P704" i="23"/>
  <c r="R704" i="23"/>
  <c r="M704" i="23"/>
  <c r="P706" i="23"/>
  <c r="R706" i="23"/>
  <c r="M706" i="23"/>
  <c r="P654" i="23"/>
  <c r="R654" i="23"/>
  <c r="M654" i="23"/>
  <c r="P678" i="23"/>
  <c r="R678" i="23"/>
  <c r="M678" i="23"/>
  <c r="P752" i="23"/>
  <c r="R752" i="23"/>
  <c r="M752" i="23"/>
  <c r="P757" i="23"/>
  <c r="R757" i="23"/>
  <c r="M757" i="23"/>
  <c r="P785" i="23"/>
  <c r="R785" i="23"/>
  <c r="M785" i="23"/>
  <c r="P659" i="23"/>
  <c r="R659" i="23"/>
  <c r="M659" i="23"/>
  <c r="P762" i="23"/>
  <c r="R762" i="23"/>
  <c r="M762" i="23"/>
  <c r="P545" i="23"/>
  <c r="R545" i="23"/>
  <c r="M545" i="23"/>
  <c r="P683" i="23"/>
  <c r="R683" i="23"/>
  <c r="M683" i="23"/>
  <c r="P718" i="23"/>
  <c r="R718" i="23"/>
  <c r="M718" i="23"/>
  <c r="P197" i="23"/>
  <c r="R197" i="23"/>
  <c r="M197" i="23"/>
  <c r="P188" i="23"/>
  <c r="R188" i="23"/>
  <c r="M188" i="23"/>
  <c r="R353" i="23"/>
  <c r="M353" i="23"/>
  <c r="R184" i="23"/>
  <c r="M184" i="23"/>
  <c r="R224" i="23"/>
  <c r="M224" i="23"/>
  <c r="R232" i="23"/>
  <c r="M232" i="23"/>
  <c r="R189" i="23"/>
  <c r="M189" i="23"/>
  <c r="R227" i="23"/>
  <c r="M227" i="23"/>
  <c r="R371" i="23"/>
  <c r="M371" i="23"/>
  <c r="R117" i="23"/>
  <c r="M117" i="23"/>
  <c r="R214" i="23"/>
  <c r="M214" i="23"/>
  <c r="R342" i="23"/>
  <c r="M342" i="23"/>
  <c r="R63" i="23"/>
  <c r="M63" i="23"/>
  <c r="R84" i="23"/>
  <c r="M84" i="23"/>
  <c r="R260" i="23"/>
  <c r="M260" i="23"/>
  <c r="R286" i="23"/>
  <c r="M286" i="23"/>
  <c r="R186" i="23"/>
  <c r="M186" i="23"/>
  <c r="R373" i="23"/>
  <c r="M373" i="23"/>
  <c r="R340" i="23"/>
  <c r="M340" i="23"/>
  <c r="R57" i="23"/>
  <c r="M57" i="23"/>
  <c r="R93" i="23"/>
  <c r="M93" i="23"/>
  <c r="R322" i="23"/>
  <c r="M322" i="23"/>
  <c r="R139" i="23"/>
  <c r="M139" i="23"/>
  <c r="R325" i="23"/>
  <c r="M325" i="23"/>
  <c r="R339" i="23"/>
  <c r="M339" i="23"/>
  <c r="R314" i="23"/>
  <c r="M314" i="23"/>
  <c r="R303" i="23"/>
  <c r="M303" i="23"/>
  <c r="R104" i="23"/>
  <c r="M104" i="23"/>
  <c r="R222" i="23"/>
  <c r="M222" i="23"/>
  <c r="R13" i="23"/>
  <c r="M13" i="23"/>
  <c r="R17" i="23"/>
  <c r="M17" i="23"/>
  <c r="R127" i="23"/>
  <c r="M127" i="23"/>
  <c r="R412" i="23"/>
  <c r="M412" i="23"/>
  <c r="R262" i="23"/>
  <c r="M262" i="23"/>
  <c r="R15" i="23"/>
  <c r="M15" i="23"/>
  <c r="R304" i="23"/>
  <c r="M304" i="23"/>
  <c r="R100" i="23"/>
  <c r="M100" i="23"/>
  <c r="R142" i="23"/>
  <c r="M142" i="23"/>
  <c r="R248" i="23"/>
  <c r="M248" i="23"/>
  <c r="R65" i="23"/>
  <c r="M65" i="23"/>
  <c r="R120" i="23"/>
  <c r="M120" i="23"/>
  <c r="R146" i="23"/>
  <c r="M146" i="23"/>
  <c r="R163" i="23"/>
  <c r="M163" i="23"/>
  <c r="R331" i="23"/>
  <c r="M331" i="23"/>
  <c r="R173" i="23"/>
  <c r="M173" i="23"/>
  <c r="R324" i="23"/>
  <c r="M324" i="23"/>
  <c r="R375" i="23"/>
  <c r="M375" i="23"/>
  <c r="R143" i="23"/>
  <c r="M143" i="23"/>
  <c r="R207" i="23"/>
  <c r="M207" i="23"/>
  <c r="R26" i="23"/>
  <c r="M26" i="23"/>
  <c r="R43" i="23"/>
  <c r="M43" i="23"/>
  <c r="R68" i="23"/>
  <c r="M68" i="23"/>
  <c r="R25" i="23"/>
  <c r="M25" i="23"/>
  <c r="R109" i="23"/>
  <c r="M109" i="23"/>
  <c r="R457" i="23"/>
  <c r="M457" i="23"/>
  <c r="R522" i="23"/>
  <c r="M522" i="23"/>
  <c r="R105" i="23"/>
  <c r="M105" i="23"/>
  <c r="R510" i="23"/>
  <c r="M510" i="23"/>
  <c r="R80" i="23"/>
  <c r="M80" i="23"/>
  <c r="R408" i="23"/>
  <c r="M408" i="23"/>
  <c r="R126" i="23"/>
  <c r="M126" i="23"/>
  <c r="R171" i="23"/>
  <c r="M171" i="23"/>
  <c r="R250" i="23"/>
  <c r="M250" i="23"/>
  <c r="R335" i="23"/>
  <c r="M335" i="23"/>
  <c r="R437" i="23"/>
  <c r="M437" i="23"/>
  <c r="R476" i="23"/>
  <c r="M476" i="23"/>
  <c r="R219" i="23"/>
  <c r="M219" i="23"/>
  <c r="R490" i="23"/>
  <c r="M490" i="23"/>
  <c r="R538" i="23"/>
  <c r="M538" i="23"/>
  <c r="R539" i="23"/>
  <c r="M539" i="23"/>
  <c r="R586" i="23"/>
  <c r="M586" i="23"/>
  <c r="R8" i="23"/>
  <c r="M8" i="23"/>
  <c r="R215" i="23"/>
  <c r="M215" i="23"/>
  <c r="R265" i="23"/>
  <c r="M265" i="23"/>
  <c r="R458" i="23"/>
  <c r="M458" i="23"/>
  <c r="R508" i="23"/>
  <c r="M508" i="23"/>
  <c r="R580" i="23"/>
  <c r="M580" i="23"/>
  <c r="R589" i="23"/>
  <c r="M589" i="23"/>
  <c r="R484" i="23"/>
  <c r="M484" i="23"/>
  <c r="R144" i="23"/>
  <c r="M144" i="23"/>
  <c r="R258" i="23"/>
  <c r="M258" i="23"/>
  <c r="R259" i="23"/>
  <c r="M259" i="23"/>
  <c r="R290" i="23"/>
  <c r="M290" i="23"/>
  <c r="R292" i="23"/>
  <c r="M292" i="23"/>
  <c r="R319" i="23"/>
  <c r="M319" i="23"/>
  <c r="R330" i="23"/>
  <c r="M330" i="23"/>
  <c r="R368" i="23"/>
  <c r="M368" i="23"/>
  <c r="R456" i="23"/>
  <c r="M456" i="23"/>
  <c r="R515" i="23"/>
  <c r="M515" i="23"/>
  <c r="R516" i="23"/>
  <c r="M516" i="23"/>
  <c r="R619" i="23"/>
  <c r="M619" i="23"/>
  <c r="R145" i="23"/>
  <c r="M145" i="23"/>
  <c r="R185" i="23"/>
  <c r="M185" i="23"/>
  <c r="R310" i="23"/>
  <c r="M310" i="23"/>
  <c r="R317" i="23"/>
  <c r="M317" i="23"/>
  <c r="R326" i="23"/>
  <c r="M326" i="23"/>
  <c r="R365" i="23"/>
  <c r="M365" i="23"/>
  <c r="R378" i="23"/>
  <c r="M378" i="23"/>
  <c r="R388" i="23"/>
  <c r="M388" i="23"/>
  <c r="R493" i="23"/>
  <c r="M493" i="23"/>
  <c r="R535" i="23"/>
  <c r="M535" i="23"/>
  <c r="R198" i="23"/>
  <c r="M198" i="23"/>
  <c r="R205" i="23"/>
  <c r="M205" i="23"/>
  <c r="R210" i="23"/>
  <c r="M210" i="23"/>
  <c r="R211" i="23"/>
  <c r="M211" i="23"/>
  <c r="R212" i="23"/>
  <c r="M212" i="23"/>
  <c r="R216" i="23"/>
  <c r="M216" i="23"/>
  <c r="R261" i="23"/>
  <c r="M261" i="23"/>
  <c r="R291" i="23"/>
  <c r="M291" i="23"/>
  <c r="R294" i="23"/>
  <c r="M294" i="23"/>
  <c r="R300" i="23"/>
  <c r="M300" i="23"/>
  <c r="R307" i="23"/>
  <c r="M307" i="23"/>
  <c r="R309" i="23"/>
  <c r="M309" i="23"/>
  <c r="R312" i="23"/>
  <c r="M312" i="23"/>
  <c r="R341" i="23"/>
  <c r="M341" i="23"/>
  <c r="R372" i="23"/>
  <c r="M372" i="23"/>
  <c r="R383" i="23"/>
  <c r="M383" i="23"/>
  <c r="R391" i="23"/>
  <c r="M391" i="23"/>
  <c r="R499" i="23"/>
  <c r="M499" i="23"/>
  <c r="R565" i="23"/>
  <c r="M565" i="23"/>
  <c r="R568" i="23"/>
  <c r="M568" i="23"/>
  <c r="R584" i="23"/>
  <c r="M584" i="23"/>
  <c r="R607" i="23"/>
  <c r="M607" i="23"/>
  <c r="R608" i="23"/>
  <c r="M608" i="23"/>
  <c r="R622" i="23"/>
  <c r="M622" i="23"/>
  <c r="R475" i="23"/>
  <c r="M475" i="23"/>
  <c r="R239" i="23"/>
  <c r="M239" i="23"/>
  <c r="R288" i="23"/>
  <c r="M288" i="23"/>
  <c r="R296" i="23"/>
  <c r="M296" i="23"/>
  <c r="R301" i="23"/>
  <c r="M301" i="23"/>
  <c r="R308" i="23"/>
  <c r="M308" i="23"/>
  <c r="R311" i="23"/>
  <c r="M311" i="23"/>
  <c r="R313" i="23"/>
  <c r="M313" i="23"/>
  <c r="R318" i="23"/>
  <c r="M318" i="23"/>
  <c r="R345" i="23"/>
  <c r="M345" i="23"/>
  <c r="R356" i="23"/>
  <c r="M356" i="23"/>
  <c r="R362" i="23"/>
  <c r="M362" i="23"/>
  <c r="R376" i="23"/>
  <c r="M376" i="23"/>
  <c r="R402" i="23"/>
  <c r="M402" i="23"/>
  <c r="R511" i="23"/>
  <c r="M511" i="23"/>
  <c r="R620" i="23"/>
  <c r="M620" i="23"/>
  <c r="R483" i="23"/>
  <c r="M483" i="23"/>
  <c r="R479" i="23"/>
  <c r="M479" i="23"/>
  <c r="R48" i="23"/>
  <c r="M48" i="23"/>
  <c r="R218" i="23"/>
  <c r="M218" i="23"/>
  <c r="R295" i="23"/>
  <c r="M295" i="23"/>
  <c r="R327" i="23"/>
  <c r="M327" i="23"/>
  <c r="R336" i="23"/>
  <c r="M336" i="23"/>
  <c r="R338" i="23"/>
  <c r="M338" i="23"/>
  <c r="R343" i="23"/>
  <c r="M343" i="23"/>
  <c r="R354" i="23"/>
  <c r="M354" i="23"/>
  <c r="R357" i="23"/>
  <c r="M357" i="23"/>
  <c r="R363" i="23"/>
  <c r="M363" i="23"/>
  <c r="R364" i="23"/>
  <c r="M364" i="23"/>
  <c r="R369" i="23"/>
  <c r="M369" i="23"/>
  <c r="R384" i="23"/>
  <c r="M384" i="23"/>
  <c r="R396" i="23"/>
  <c r="M396" i="23"/>
  <c r="R445" i="23"/>
  <c r="M445" i="23"/>
  <c r="R534" i="23"/>
  <c r="M534" i="23"/>
  <c r="R582" i="23"/>
  <c r="M582" i="23"/>
  <c r="R612" i="23"/>
  <c r="M612" i="23"/>
  <c r="R616" i="23"/>
  <c r="M616" i="23"/>
  <c r="R225" i="23"/>
  <c r="M225" i="23"/>
  <c r="R297" i="23"/>
  <c r="M297" i="23"/>
  <c r="R302" i="23"/>
  <c r="M302" i="23"/>
  <c r="R306" i="23"/>
  <c r="M306" i="23"/>
  <c r="R315" i="23"/>
  <c r="M315" i="23"/>
  <c r="R316" i="23"/>
  <c r="M316" i="23"/>
  <c r="R320" i="23"/>
  <c r="M320" i="23"/>
  <c r="R321" i="23"/>
  <c r="M321" i="23"/>
  <c r="R344" i="23"/>
  <c r="M344" i="23"/>
  <c r="R350" i="23"/>
  <c r="M350" i="23"/>
  <c r="R380" i="23"/>
  <c r="M380" i="23"/>
  <c r="R381" i="23"/>
  <c r="M381" i="23"/>
  <c r="R438" i="23"/>
  <c r="M438" i="23"/>
  <c r="R459" i="23"/>
  <c r="M459" i="23"/>
  <c r="R460" i="23"/>
  <c r="M460" i="23"/>
  <c r="R461" i="23"/>
  <c r="M461" i="23"/>
  <c r="R505" i="23"/>
  <c r="M505" i="23"/>
  <c r="R509" i="23"/>
  <c r="M509" i="23"/>
  <c r="R578" i="23"/>
  <c r="M578" i="23"/>
  <c r="R606" i="23"/>
  <c r="M606" i="23"/>
  <c r="R621" i="23"/>
  <c r="M621" i="23"/>
  <c r="R257" i="23"/>
  <c r="M257" i="23"/>
  <c r="R273" i="23"/>
  <c r="M273" i="23"/>
  <c r="R305" i="23"/>
  <c r="M305" i="23"/>
  <c r="R332" i="23"/>
  <c r="M332" i="23"/>
  <c r="R333" i="23"/>
  <c r="M333" i="23"/>
  <c r="R334" i="23"/>
  <c r="M334" i="23"/>
  <c r="R337" i="23"/>
  <c r="M337" i="23"/>
  <c r="R349" i="23"/>
  <c r="M349" i="23"/>
  <c r="R366" i="23"/>
  <c r="M366" i="23"/>
  <c r="R385" i="23"/>
  <c r="M385" i="23"/>
  <c r="R387" i="23"/>
  <c r="M387" i="23"/>
  <c r="R389" i="23"/>
  <c r="M389" i="23"/>
  <c r="R401" i="23"/>
  <c r="M401" i="23"/>
  <c r="R415" i="23"/>
  <c r="M415" i="23"/>
  <c r="R428" i="23"/>
  <c r="M428" i="23"/>
  <c r="R446" i="23"/>
  <c r="M446" i="23"/>
  <c r="R486" i="23"/>
  <c r="M486" i="23"/>
  <c r="R491" i="23"/>
  <c r="M491" i="23"/>
  <c r="R495" i="23"/>
  <c r="M495" i="23"/>
  <c r="R496" i="23"/>
  <c r="M496" i="23"/>
  <c r="R519" i="23"/>
  <c r="M519" i="23"/>
  <c r="R533" i="23"/>
  <c r="M533" i="23"/>
  <c r="R602" i="23"/>
  <c r="M602" i="23"/>
  <c r="R213" i="23"/>
  <c r="M213" i="23"/>
  <c r="R289" i="23"/>
  <c r="M289" i="23"/>
  <c r="R355" i="23"/>
  <c r="M355" i="23"/>
  <c r="R361" i="23"/>
  <c r="M361" i="23"/>
  <c r="R370" i="23"/>
  <c r="M370" i="23"/>
  <c r="R377" i="23"/>
  <c r="M377" i="23"/>
  <c r="R386" i="23"/>
  <c r="M386" i="23"/>
  <c r="R390" i="23"/>
  <c r="M390" i="23"/>
  <c r="R424" i="23"/>
  <c r="M424" i="23"/>
  <c r="R577" i="23"/>
  <c r="M577" i="23"/>
  <c r="R613" i="23"/>
  <c r="M613" i="23"/>
  <c r="R618" i="23"/>
  <c r="M618" i="23"/>
  <c r="R238" i="23"/>
  <c r="M238" i="23"/>
  <c r="R256" i="23"/>
  <c r="M256" i="23"/>
  <c r="R323" i="23"/>
  <c r="M323" i="23"/>
  <c r="R348" i="23"/>
  <c r="M348" i="23"/>
  <c r="R352" i="23"/>
  <c r="M352" i="23"/>
  <c r="R359" i="23"/>
  <c r="M359" i="23"/>
  <c r="R360" i="23"/>
  <c r="M360" i="23"/>
  <c r="R367" i="23"/>
  <c r="M367" i="23"/>
  <c r="R379" i="23"/>
  <c r="M379" i="23"/>
  <c r="R382" i="23"/>
  <c r="M382" i="23"/>
  <c r="R407" i="23"/>
  <c r="M407" i="23"/>
  <c r="R494" i="23"/>
  <c r="M494" i="23"/>
  <c r="R497" i="23"/>
  <c r="M497" i="23"/>
  <c r="R566" i="23"/>
  <c r="M566" i="23"/>
  <c r="R567" i="23"/>
  <c r="M567" i="23"/>
  <c r="R571" i="23"/>
  <c r="M571" i="23"/>
  <c r="R575" i="23"/>
  <c r="M575" i="23"/>
  <c r="R576" i="23"/>
  <c r="M576" i="23"/>
  <c r="R64" i="23"/>
  <c r="M64" i="23"/>
  <c r="P102" i="23"/>
  <c r="R102" i="23"/>
  <c r="M102" i="23"/>
  <c r="P502" i="23"/>
  <c r="R502" i="23"/>
  <c r="M502" i="23"/>
  <c r="P480" i="23"/>
  <c r="R480" i="23"/>
  <c r="M480" i="23"/>
  <c r="P477" i="23"/>
  <c r="R477" i="23"/>
  <c r="M477" i="23"/>
  <c r="P453" i="23"/>
  <c r="R453" i="23"/>
  <c r="M453" i="23"/>
  <c r="P478" i="23"/>
  <c r="R478" i="23"/>
  <c r="M478" i="23"/>
  <c r="P531" i="23"/>
  <c r="R531" i="23"/>
  <c r="M531" i="23"/>
  <c r="P482" i="23"/>
  <c r="R482" i="23"/>
  <c r="M482" i="23"/>
  <c r="P524" i="23"/>
  <c r="R524" i="23"/>
  <c r="M524" i="23"/>
  <c r="P530" i="23"/>
  <c r="R530" i="23"/>
  <c r="M530" i="23"/>
  <c r="P562" i="23"/>
  <c r="R562" i="23"/>
  <c r="M562" i="23"/>
  <c r="P278" i="23"/>
  <c r="R278" i="23"/>
  <c r="M278" i="23"/>
  <c r="P187" i="23"/>
  <c r="R187" i="23"/>
  <c r="M187" i="23"/>
  <c r="P481" i="23"/>
  <c r="R481" i="23"/>
  <c r="M481" i="23"/>
  <c r="P474" i="23"/>
  <c r="R474" i="23"/>
  <c r="M474" i="23"/>
  <c r="P755" i="23"/>
  <c r="R755" i="23"/>
  <c r="M755" i="23"/>
  <c r="P767" i="23"/>
  <c r="R767" i="23"/>
  <c r="M767" i="23"/>
  <c r="P791" i="23"/>
  <c r="R791" i="23"/>
  <c r="M791" i="23"/>
  <c r="P744" i="23"/>
  <c r="R744" i="23"/>
  <c r="M744" i="23"/>
  <c r="P739" i="23"/>
  <c r="R739" i="23"/>
  <c r="M739" i="23"/>
  <c r="P695" i="23"/>
  <c r="R695" i="23"/>
  <c r="M695" i="23"/>
  <c r="P790" i="23"/>
  <c r="R790" i="23"/>
  <c r="M790" i="23"/>
  <c r="P700" i="23"/>
  <c r="R700" i="23"/>
  <c r="M700" i="23"/>
  <c r="P747" i="23"/>
  <c r="R747" i="23"/>
  <c r="M747" i="23"/>
  <c r="P745" i="23"/>
  <c r="R745" i="23"/>
  <c r="M745" i="23"/>
  <c r="AH272" i="24"/>
  <c r="AE17" i="24"/>
  <c r="Q17" i="24"/>
  <c r="C17" i="24"/>
  <c r="AE120" i="24"/>
  <c r="Q120" i="24"/>
  <c r="C120" i="24"/>
  <c r="AE89" i="24"/>
  <c r="Q89" i="24"/>
  <c r="C89" i="24"/>
  <c r="AE5" i="24"/>
  <c r="Q5" i="24"/>
  <c r="C5" i="24"/>
  <c r="AE69" i="24"/>
  <c r="Q69" i="24"/>
  <c r="C69" i="24"/>
  <c r="AE41" i="24"/>
  <c r="Q41" i="24"/>
  <c r="C41" i="24"/>
  <c r="AE6" i="24"/>
  <c r="Q6" i="24"/>
  <c r="C6" i="24"/>
  <c r="AE58" i="24"/>
  <c r="Q58" i="24"/>
  <c r="C58" i="24"/>
  <c r="AE24" i="24"/>
  <c r="Q24" i="24"/>
  <c r="C24" i="24"/>
  <c r="AE8" i="24"/>
  <c r="Q8" i="24"/>
  <c r="C8" i="24"/>
  <c r="AE124" i="24"/>
  <c r="Q124" i="24"/>
  <c r="C124" i="24"/>
  <c r="AE94" i="24"/>
  <c r="Q94" i="24"/>
  <c r="C94" i="24"/>
  <c r="AE78" i="24"/>
  <c r="Q78" i="24"/>
  <c r="C78" i="24"/>
  <c r="AE62" i="24"/>
  <c r="Q62" i="24"/>
  <c r="C62" i="24"/>
  <c r="AE61" i="24"/>
  <c r="Q61" i="24"/>
  <c r="C61" i="24"/>
  <c r="AE57" i="24"/>
  <c r="Q57" i="24"/>
  <c r="C57" i="24"/>
  <c r="AE52" i="24"/>
  <c r="Q52" i="24"/>
  <c r="C52" i="24"/>
  <c r="AE25" i="24"/>
  <c r="Q25" i="24"/>
  <c r="C25" i="24"/>
  <c r="AE13" i="24"/>
  <c r="Q13" i="24"/>
  <c r="C13" i="24"/>
  <c r="AE7" i="24"/>
  <c r="Q7" i="24"/>
  <c r="C7" i="24"/>
  <c r="AE3" i="24"/>
  <c r="Q3" i="24"/>
  <c r="C3" i="24"/>
  <c r="AE125" i="24"/>
  <c r="Q125" i="24"/>
  <c r="C125" i="24"/>
  <c r="AE72" i="24"/>
  <c r="Q72" i="24"/>
  <c r="C72" i="24"/>
  <c r="AE48" i="24"/>
  <c r="Q48" i="24"/>
  <c r="C48" i="24"/>
  <c r="AE38" i="24"/>
  <c r="Q38" i="24"/>
  <c r="C38" i="24"/>
  <c r="AE19" i="24"/>
  <c r="Q19" i="24"/>
  <c r="C19" i="24"/>
  <c r="AE12" i="24"/>
  <c r="Q12" i="24"/>
  <c r="C12" i="24"/>
  <c r="AE11" i="24"/>
  <c r="Q11" i="24"/>
  <c r="C11" i="24"/>
  <c r="AE10" i="24"/>
  <c r="Q10" i="24"/>
  <c r="C10" i="24"/>
  <c r="AE4" i="24"/>
  <c r="Q4" i="24"/>
  <c r="C4" i="24"/>
  <c r="AE91" i="24"/>
  <c r="Q91" i="24"/>
  <c r="C91" i="24"/>
  <c r="AE66" i="24"/>
  <c r="Q66" i="24"/>
  <c r="C66" i="24"/>
  <c r="AE44" i="24"/>
  <c r="Q44" i="24"/>
  <c r="C44" i="24"/>
  <c r="AE29" i="24"/>
  <c r="Q29" i="24"/>
  <c r="C29" i="24"/>
  <c r="AE16" i="24"/>
  <c r="Q16" i="24"/>
  <c r="C16" i="24"/>
  <c r="AE28" i="24"/>
  <c r="Q28" i="24"/>
  <c r="C28" i="24"/>
  <c r="AE22" i="24"/>
  <c r="Q22" i="24"/>
  <c r="C22" i="24"/>
  <c r="AE21" i="24"/>
  <c r="Q21" i="24"/>
  <c r="C21" i="24"/>
  <c r="AE18" i="24"/>
  <c r="Q18" i="24"/>
  <c r="C18" i="24"/>
  <c r="AE119" i="24"/>
  <c r="Q119" i="24"/>
  <c r="C119" i="24"/>
  <c r="AE97" i="24"/>
  <c r="Q97" i="24"/>
  <c r="C97" i="24"/>
  <c r="AE15" i="24"/>
  <c r="Q15" i="24"/>
  <c r="C15" i="24"/>
  <c r="AE9" i="24"/>
  <c r="Q9" i="24"/>
  <c r="C9" i="24"/>
  <c r="AE2" i="24"/>
  <c r="Q2" i="24"/>
  <c r="C2" i="24"/>
  <c r="AE96" i="24"/>
  <c r="Q96" i="24"/>
  <c r="C96" i="24"/>
  <c r="AE60" i="24"/>
  <c r="Q60" i="24"/>
  <c r="C60" i="24"/>
  <c r="AE30" i="24"/>
  <c r="Q30" i="24"/>
  <c r="C30" i="24"/>
  <c r="AE14" i="24"/>
  <c r="Q14" i="24"/>
  <c r="C14" i="24"/>
  <c r="AE65" i="24"/>
  <c r="Q65" i="24"/>
  <c r="C65" i="24"/>
  <c r="AE118" i="24"/>
  <c r="Q118" i="24"/>
  <c r="C118" i="24"/>
  <c r="AE86" i="24"/>
  <c r="AE23" i="24"/>
  <c r="AE81" i="24"/>
  <c r="AE87" i="24"/>
  <c r="AE80" i="24"/>
  <c r="AE85" i="24"/>
  <c r="AE102" i="24"/>
  <c r="AE82" i="24"/>
  <c r="AE79" i="24"/>
  <c r="AE84" i="24"/>
  <c r="AE117" i="24"/>
  <c r="AE83" i="24"/>
  <c r="AE49" i="24"/>
  <c r="AE45" i="24"/>
  <c r="AE54" i="24"/>
  <c r="AE74" i="24"/>
  <c r="AE46" i="24"/>
  <c r="AE20" i="24"/>
  <c r="AE64" i="24"/>
  <c r="AE113" i="24"/>
  <c r="AE249" i="24"/>
  <c r="AE307" i="24"/>
  <c r="AE198" i="24"/>
  <c r="AE258" i="24"/>
  <c r="AE299" i="24"/>
  <c r="AE305" i="24"/>
  <c r="AE301" i="24"/>
  <c r="AE132" i="24"/>
  <c r="AE219" i="24"/>
  <c r="AE272" i="24"/>
  <c r="AB131" i="24"/>
  <c r="Q131" i="24"/>
  <c r="C131" i="24"/>
  <c r="AB130" i="24"/>
  <c r="Q130" i="24"/>
  <c r="C130" i="24"/>
  <c r="AB280" i="24"/>
  <c r="Q280" i="24"/>
  <c r="C280" i="24"/>
  <c r="AB93" i="24"/>
  <c r="Q93" i="24"/>
  <c r="C93" i="24"/>
  <c r="AB189" i="24"/>
  <c r="Q189" i="24"/>
  <c r="C189" i="24"/>
  <c r="AB99" i="24"/>
  <c r="Q99" i="24"/>
  <c r="C99" i="24"/>
  <c r="AB267" i="24"/>
  <c r="Q267" i="24"/>
  <c r="C267" i="24"/>
  <c r="AB250" i="24"/>
  <c r="Q250" i="24"/>
  <c r="C250" i="24"/>
  <c r="AB244" i="24"/>
  <c r="Q244" i="24"/>
  <c r="C244" i="24"/>
  <c r="AB190" i="24"/>
  <c r="Q190" i="24"/>
  <c r="C190" i="24"/>
  <c r="AB188" i="24"/>
  <c r="Q188" i="24"/>
  <c r="C188" i="24"/>
  <c r="AB127" i="24"/>
  <c r="Q127" i="24"/>
  <c r="C127" i="24"/>
  <c r="AB98" i="24"/>
  <c r="Q98" i="24"/>
  <c r="C98" i="24"/>
  <c r="AB92" i="24"/>
  <c r="Q92" i="24"/>
  <c r="C92" i="24"/>
  <c r="AB247" i="24"/>
  <c r="Q247" i="24"/>
  <c r="C247" i="24"/>
  <c r="AB192" i="24"/>
  <c r="Q192" i="24"/>
  <c r="C192" i="24"/>
  <c r="AB112" i="24"/>
  <c r="Q112" i="24"/>
  <c r="C112" i="24"/>
  <c r="AB303" i="24"/>
  <c r="Q303" i="24"/>
  <c r="C303" i="24"/>
  <c r="AB211" i="24"/>
  <c r="Q211" i="24"/>
  <c r="C211" i="24"/>
  <c r="AB129" i="24"/>
  <c r="Q129" i="24"/>
  <c r="C129" i="24"/>
  <c r="AB115" i="24"/>
  <c r="Q115" i="24"/>
  <c r="C115" i="24"/>
  <c r="AB111" i="24"/>
  <c r="Q111" i="24"/>
  <c r="C111" i="24"/>
  <c r="AB256" i="24"/>
  <c r="Q256" i="24"/>
  <c r="C256" i="24"/>
  <c r="AB254" i="24"/>
  <c r="Q254" i="24"/>
  <c r="C254" i="24"/>
  <c r="AB128" i="24"/>
  <c r="Q128" i="24"/>
  <c r="C128" i="24"/>
  <c r="AB110" i="24"/>
  <c r="Q110" i="24"/>
  <c r="C110" i="24"/>
  <c r="AB259" i="24"/>
  <c r="Q259" i="24"/>
  <c r="C259" i="24"/>
  <c r="AB204" i="24"/>
  <c r="Q204" i="24"/>
  <c r="C204" i="24"/>
  <c r="AB268" i="24"/>
  <c r="Q268" i="24"/>
  <c r="C268" i="24"/>
  <c r="AB88" i="24"/>
  <c r="Q88" i="24"/>
  <c r="C88" i="24"/>
  <c r="AB101" i="24"/>
  <c r="Q101" i="24"/>
  <c r="C101" i="24"/>
  <c r="AB298" i="24"/>
  <c r="Q298" i="24"/>
  <c r="C298" i="24"/>
  <c r="AB86" i="24"/>
  <c r="Q86" i="24"/>
  <c r="C86" i="24"/>
  <c r="AB23" i="24"/>
  <c r="Q23" i="24"/>
  <c r="C23" i="24"/>
  <c r="AB81" i="24"/>
  <c r="Q81" i="24"/>
  <c r="C81" i="24"/>
  <c r="AB87" i="24"/>
  <c r="Q87" i="24"/>
  <c r="C87" i="24"/>
  <c r="AB80" i="24"/>
  <c r="Q80" i="24"/>
  <c r="C80" i="24"/>
  <c r="AB85" i="24"/>
  <c r="Q85" i="24"/>
  <c r="C85" i="24"/>
  <c r="AB102" i="24"/>
  <c r="Q102" i="24"/>
  <c r="C102" i="24"/>
  <c r="AB82" i="24"/>
  <c r="Q82" i="24"/>
  <c r="C82" i="24"/>
  <c r="AB79" i="24"/>
  <c r="Q79" i="24"/>
  <c r="C79" i="24"/>
  <c r="AB84" i="24"/>
  <c r="Q84" i="24"/>
  <c r="C84" i="24"/>
  <c r="AB117" i="24"/>
  <c r="Q117" i="24"/>
  <c r="C117" i="24"/>
  <c r="AB249" i="24"/>
  <c r="AB83" i="24"/>
  <c r="AB307" i="24"/>
  <c r="AB264" i="24"/>
  <c r="AB325" i="24"/>
  <c r="AB203" i="24"/>
  <c r="AB279" i="24"/>
  <c r="AB213" i="24"/>
  <c r="AB324" i="24"/>
  <c r="AB261" i="24"/>
  <c r="AB251" i="24"/>
  <c r="AB274" i="24"/>
  <c r="AB286" i="24"/>
  <c r="AB328" i="24"/>
  <c r="AB240" i="24"/>
  <c r="Q83" i="24"/>
  <c r="C83" i="24"/>
  <c r="AB330" i="24"/>
  <c r="AB223" i="24"/>
  <c r="AB302" i="24"/>
  <c r="AB260" i="24"/>
  <c r="AB212" i="24"/>
  <c r="AB312" i="24"/>
  <c r="AB255" i="24"/>
  <c r="AB327" i="24"/>
  <c r="AB297" i="24"/>
  <c r="AB306" i="24"/>
  <c r="AB206" i="24"/>
  <c r="AB288" i="24"/>
  <c r="AB191" i="24"/>
  <c r="AB332" i="24"/>
  <c r="AB331" i="24"/>
  <c r="AB195" i="24"/>
  <c r="AB262" i="24"/>
  <c r="AB305" i="24"/>
  <c r="AB301" i="24"/>
  <c r="Y185" i="24"/>
  <c r="Q185" i="24"/>
  <c r="C185" i="24"/>
  <c r="Y170" i="24"/>
  <c r="Q170" i="24"/>
  <c r="C170" i="24"/>
  <c r="Y154" i="24"/>
  <c r="Q154" i="24"/>
  <c r="C154" i="24"/>
  <c r="Y152" i="24"/>
  <c r="Q152" i="24"/>
  <c r="C152" i="24"/>
  <c r="Y146" i="24"/>
  <c r="Q146" i="24"/>
  <c r="C146" i="24"/>
  <c r="Y142" i="24"/>
  <c r="Q142" i="24"/>
  <c r="C142" i="24"/>
  <c r="Y123" i="24"/>
  <c r="Q123" i="24"/>
  <c r="C123" i="24"/>
  <c r="Y109" i="24"/>
  <c r="Q109" i="24"/>
  <c r="C109" i="24"/>
  <c r="Y95" i="24"/>
  <c r="Q95" i="24"/>
  <c r="C95" i="24"/>
  <c r="Y42" i="24"/>
  <c r="Q42" i="24"/>
  <c r="C42" i="24"/>
  <c r="Y36" i="24"/>
  <c r="Q36" i="24"/>
  <c r="C36" i="24"/>
  <c r="Y33" i="24"/>
  <c r="Q33" i="24"/>
  <c r="C33" i="24"/>
  <c r="Y187" i="24"/>
  <c r="Q187" i="24"/>
  <c r="C187" i="24"/>
  <c r="Y182" i="24"/>
  <c r="Q182" i="24"/>
  <c r="C182" i="24"/>
  <c r="Y179" i="24"/>
  <c r="Q179" i="24"/>
  <c r="C179" i="24"/>
  <c r="Y166" i="24"/>
  <c r="Q166" i="24"/>
  <c r="C166" i="24"/>
  <c r="Y151" i="24"/>
  <c r="Q151" i="24"/>
  <c r="C151" i="24"/>
  <c r="Y147" i="24"/>
  <c r="Q147" i="24"/>
  <c r="C147" i="24"/>
  <c r="Y144" i="24"/>
  <c r="Q144" i="24"/>
  <c r="C144" i="24"/>
  <c r="Y140" i="24"/>
  <c r="Q140" i="24"/>
  <c r="C140" i="24"/>
  <c r="Y137" i="24"/>
  <c r="Q137" i="24"/>
  <c r="C137" i="24"/>
  <c r="Y136" i="24"/>
  <c r="Q136" i="24"/>
  <c r="C136" i="24"/>
  <c r="Y134" i="24"/>
  <c r="Q134" i="24"/>
  <c r="C134" i="24"/>
  <c r="Y133" i="24"/>
  <c r="Q133" i="24"/>
  <c r="C133" i="24"/>
  <c r="Y121" i="24"/>
  <c r="Q121" i="24"/>
  <c r="C121" i="24"/>
  <c r="Y105" i="24"/>
  <c r="Q105" i="24"/>
  <c r="C105" i="24"/>
  <c r="Y104" i="24"/>
  <c r="Q104" i="24"/>
  <c r="C104" i="24"/>
  <c r="Y103" i="24"/>
  <c r="Q103" i="24"/>
  <c r="C103" i="24"/>
  <c r="Y76" i="24"/>
  <c r="Q76" i="24"/>
  <c r="C76" i="24"/>
  <c r="Y71" i="24"/>
  <c r="Q71" i="24"/>
  <c r="C71" i="24"/>
  <c r="Y70" i="24"/>
  <c r="Q70" i="24"/>
  <c r="C70" i="24"/>
  <c r="Y55" i="24"/>
  <c r="Q55" i="24"/>
  <c r="C55" i="24"/>
  <c r="Y39" i="24"/>
  <c r="Q39" i="24"/>
  <c r="C39" i="24"/>
  <c r="Y37" i="24"/>
  <c r="Q37" i="24"/>
  <c r="C37" i="24"/>
  <c r="Y35" i="24"/>
  <c r="Q35" i="24"/>
  <c r="C35" i="24"/>
  <c r="Y34" i="24"/>
  <c r="Q34" i="24"/>
  <c r="C34" i="24"/>
  <c r="Y32" i="24"/>
  <c r="Q32" i="24"/>
  <c r="C32" i="24"/>
  <c r="Y184" i="24"/>
  <c r="Q184" i="24"/>
  <c r="C184" i="24"/>
  <c r="Y180" i="24"/>
  <c r="Q180" i="24"/>
  <c r="C180" i="24"/>
  <c r="Y176" i="24"/>
  <c r="Q176" i="24"/>
  <c r="C176" i="24"/>
  <c r="Y171" i="24"/>
  <c r="Q171" i="24"/>
  <c r="C171" i="24"/>
  <c r="Y169" i="24"/>
  <c r="Q169" i="24"/>
  <c r="C169" i="24"/>
  <c r="Y167" i="24"/>
  <c r="Q167" i="24"/>
  <c r="C167" i="24"/>
  <c r="Y164" i="24"/>
  <c r="Q164" i="24"/>
  <c r="C164" i="24"/>
  <c r="Y150" i="24"/>
  <c r="Q150" i="24"/>
  <c r="C150" i="24"/>
  <c r="Y148" i="24"/>
  <c r="Q148" i="24"/>
  <c r="C148" i="24"/>
  <c r="Y141" i="24"/>
  <c r="Q141" i="24"/>
  <c r="C141" i="24"/>
  <c r="Y126" i="24"/>
  <c r="Q126" i="24"/>
  <c r="C126" i="24"/>
  <c r="Y100" i="24"/>
  <c r="Q100" i="24"/>
  <c r="C100" i="24"/>
  <c r="Y63" i="24"/>
  <c r="Q63" i="24"/>
  <c r="C63" i="24"/>
  <c r="Y53" i="24"/>
  <c r="Q53" i="24"/>
  <c r="C53" i="24"/>
  <c r="Y27" i="24"/>
  <c r="Q27" i="24"/>
  <c r="C27" i="24"/>
  <c r="Y174" i="24"/>
  <c r="Q174" i="24"/>
  <c r="C174" i="24"/>
  <c r="Y173" i="24"/>
  <c r="Q173" i="24"/>
  <c r="C173" i="24"/>
  <c r="Y158" i="24"/>
  <c r="Q158" i="24"/>
  <c r="C158" i="24"/>
  <c r="Y156" i="24"/>
  <c r="Q156" i="24"/>
  <c r="C156" i="24"/>
  <c r="Y139" i="24"/>
  <c r="Q139" i="24"/>
  <c r="C139" i="24"/>
  <c r="Y138" i="24"/>
  <c r="Q138" i="24"/>
  <c r="C138" i="24"/>
  <c r="Y114" i="24"/>
  <c r="Q114" i="24"/>
  <c r="C114" i="24"/>
  <c r="Y77" i="24"/>
  <c r="Q77" i="24"/>
  <c r="C77" i="24"/>
  <c r="Y68" i="24"/>
  <c r="Q68" i="24"/>
  <c r="C68" i="24"/>
  <c r="Y67" i="24"/>
  <c r="Q67" i="24"/>
  <c r="C67" i="24"/>
  <c r="Y56" i="24"/>
  <c r="Q56" i="24"/>
  <c r="C56" i="24"/>
  <c r="Y51" i="24"/>
  <c r="Q51" i="24"/>
  <c r="C51" i="24"/>
  <c r="Y26" i="24"/>
  <c r="Q26" i="24"/>
  <c r="C26" i="24"/>
  <c r="Y183" i="24"/>
  <c r="Q183" i="24"/>
  <c r="C183" i="24"/>
  <c r="Y178" i="24"/>
  <c r="Q178" i="24"/>
  <c r="C178" i="24"/>
  <c r="Y177" i="24"/>
  <c r="Q177" i="24"/>
  <c r="C177" i="24"/>
  <c r="Y172" i="24"/>
  <c r="Q172" i="24"/>
  <c r="C172" i="24"/>
  <c r="Y165" i="24"/>
  <c r="Q165" i="24"/>
  <c r="C165" i="24"/>
  <c r="Y159" i="24"/>
  <c r="Q159" i="24"/>
  <c r="C159" i="24"/>
  <c r="Y155" i="24"/>
  <c r="Q155" i="24"/>
  <c r="C155" i="24"/>
  <c r="Y149" i="24"/>
  <c r="Q149" i="24"/>
  <c r="C149" i="24"/>
  <c r="Y143" i="24"/>
  <c r="Q143" i="24"/>
  <c r="C143" i="24"/>
  <c r="Y47" i="24"/>
  <c r="Q47" i="24"/>
  <c r="C47" i="24"/>
  <c r="Y43" i="24"/>
  <c r="Q43" i="24"/>
  <c r="C43" i="24"/>
  <c r="Y40" i="24"/>
  <c r="Q40" i="24"/>
  <c r="C40" i="24"/>
  <c r="Y31" i="24"/>
  <c r="Q31" i="24"/>
  <c r="C31" i="24"/>
  <c r="Y186" i="24"/>
  <c r="Q186" i="24"/>
  <c r="C186" i="24"/>
  <c r="Y162" i="24"/>
  <c r="Q162" i="24"/>
  <c r="C162" i="24"/>
  <c r="Y161" i="24"/>
  <c r="Q161" i="24"/>
  <c r="C161" i="24"/>
  <c r="Y145" i="24"/>
  <c r="Q145" i="24"/>
  <c r="C145" i="24"/>
  <c r="Y135" i="24"/>
  <c r="Q135" i="24"/>
  <c r="C135" i="24"/>
  <c r="Y90" i="24"/>
  <c r="Q90" i="24"/>
  <c r="C90" i="24"/>
  <c r="Y181" i="24"/>
  <c r="Q181" i="24"/>
  <c r="C181" i="24"/>
  <c r="Y168" i="24"/>
  <c r="Q168" i="24"/>
  <c r="C168" i="24"/>
  <c r="Y153" i="24"/>
  <c r="Q153" i="24"/>
  <c r="C153" i="24"/>
  <c r="Y122" i="24"/>
  <c r="Q122" i="24"/>
  <c r="C122" i="24"/>
  <c r="Y75" i="24"/>
  <c r="Q75" i="24"/>
  <c r="C75" i="24"/>
  <c r="Y50" i="24"/>
  <c r="Q50" i="24"/>
  <c r="C50" i="24"/>
  <c r="Y160" i="24"/>
  <c r="Q160" i="24"/>
  <c r="C160" i="24"/>
  <c r="Y108" i="24"/>
  <c r="Q108" i="24"/>
  <c r="C108" i="24"/>
  <c r="Y73" i="24"/>
  <c r="Q73" i="24"/>
  <c r="C73" i="24"/>
  <c r="Y107" i="24"/>
  <c r="Q107" i="24"/>
  <c r="C107" i="24"/>
  <c r="Y106" i="24"/>
  <c r="Q106" i="24"/>
  <c r="C106" i="24"/>
  <c r="Y116" i="24"/>
  <c r="Q116" i="24"/>
  <c r="C116" i="24"/>
  <c r="Y59" i="24"/>
  <c r="Q59" i="24"/>
  <c r="C59" i="24"/>
  <c r="Y294" i="24"/>
  <c r="Q294" i="24"/>
  <c r="C294" i="24"/>
  <c r="Y49" i="24"/>
  <c r="Q49" i="24"/>
  <c r="C49" i="24"/>
  <c r="Y45" i="24"/>
  <c r="Q45" i="24"/>
  <c r="C45" i="24"/>
  <c r="Y54" i="24"/>
  <c r="Q54" i="24"/>
  <c r="C54" i="24"/>
  <c r="Y74" i="24"/>
  <c r="Q74" i="24"/>
  <c r="C74" i="24"/>
  <c r="Y46" i="24"/>
  <c r="Q46" i="24"/>
  <c r="C46" i="24"/>
  <c r="Y335" i="24"/>
  <c r="Q335" i="24"/>
  <c r="C335" i="24"/>
  <c r="Y300" i="24"/>
  <c r="Q300" i="24"/>
  <c r="C300" i="24"/>
  <c r="Y309" i="24"/>
  <c r="Q309" i="24"/>
  <c r="C309" i="24"/>
  <c r="Y248" i="24"/>
  <c r="Q248" i="24"/>
  <c r="C248" i="24"/>
  <c r="Y304" i="24"/>
  <c r="Q304" i="24"/>
  <c r="C304" i="24"/>
  <c r="Y273" i="24"/>
  <c r="Q273" i="24"/>
  <c r="C273" i="24"/>
  <c r="Y246" i="24"/>
  <c r="Q246" i="24"/>
  <c r="C246" i="24"/>
  <c r="Y296" i="24"/>
  <c r="Q296" i="24"/>
  <c r="C296" i="24"/>
  <c r="Y277" i="24"/>
  <c r="Q277" i="24"/>
  <c r="C277" i="24"/>
  <c r="Y205" i="24"/>
  <c r="Q205" i="24"/>
  <c r="C205" i="24"/>
  <c r="Y313" i="24"/>
  <c r="Q313" i="24"/>
  <c r="C313" i="24"/>
  <c r="Y322" i="24"/>
  <c r="Q322" i="24"/>
  <c r="C322" i="24"/>
  <c r="Y295" i="24"/>
  <c r="Q295" i="24"/>
  <c r="C295" i="24"/>
  <c r="Y210" i="24"/>
  <c r="Q210" i="24"/>
  <c r="C210" i="24"/>
  <c r="Y292" i="24"/>
  <c r="Q292" i="24"/>
  <c r="C292" i="24"/>
  <c r="Y278" i="24"/>
  <c r="Q278" i="24"/>
  <c r="C278" i="24"/>
  <c r="Y229" i="24"/>
  <c r="Q229" i="24"/>
  <c r="C229" i="24"/>
  <c r="Y291" i="24"/>
  <c r="Q291" i="24"/>
  <c r="C291" i="24"/>
  <c r="Y289" i="24"/>
  <c r="Q289" i="24"/>
  <c r="C289" i="24"/>
  <c r="Y252" i="24"/>
  <c r="Q252" i="24"/>
  <c r="C252" i="24"/>
  <c r="Y290" i="24"/>
  <c r="Q290" i="24"/>
  <c r="C290" i="24"/>
  <c r="Y269" i="24"/>
  <c r="Q269" i="24"/>
  <c r="C269" i="24"/>
  <c r="Y311" i="24"/>
  <c r="Q311" i="24"/>
  <c r="C311" i="24"/>
  <c r="Y196" i="24"/>
  <c r="Q196" i="24"/>
  <c r="C196" i="24"/>
  <c r="Y194" i="24"/>
  <c r="Q194" i="24"/>
  <c r="C194" i="24"/>
  <c r="Y245" i="24"/>
  <c r="Q245" i="24"/>
  <c r="C245" i="24"/>
  <c r="Y283" i="24"/>
  <c r="Q283" i="24"/>
  <c r="C283" i="24"/>
  <c r="Y242" i="24"/>
  <c r="Q242" i="24"/>
  <c r="C242" i="24"/>
  <c r="Y275" i="24"/>
  <c r="Q275" i="24"/>
  <c r="C275" i="24"/>
  <c r="Y266" i="24"/>
  <c r="Q266" i="24"/>
  <c r="C266" i="24"/>
  <c r="Y317" i="24"/>
  <c r="Q317" i="24"/>
  <c r="C317" i="24"/>
  <c r="Y238" i="24"/>
  <c r="Q238" i="24"/>
  <c r="C238" i="24"/>
  <c r="Y257" i="24"/>
  <c r="Q257" i="24"/>
  <c r="C257" i="24"/>
  <c r="Y271" i="24"/>
  <c r="Q271" i="24"/>
  <c r="C271" i="24"/>
  <c r="Y200" i="24"/>
  <c r="Q200" i="24"/>
  <c r="C200" i="24"/>
  <c r="Y320" i="24"/>
  <c r="Q320" i="24"/>
  <c r="C320" i="24"/>
  <c r="Y218" i="24"/>
  <c r="Q218" i="24"/>
  <c r="C218" i="24"/>
  <c r="Y202" i="24"/>
  <c r="Q202" i="24"/>
  <c r="C202" i="24"/>
  <c r="Y253" i="24"/>
  <c r="Q253" i="24"/>
  <c r="C253" i="24"/>
  <c r="Y287" i="24"/>
  <c r="Q287" i="24"/>
  <c r="C287" i="24"/>
  <c r="Y319" i="24"/>
  <c r="Q319" i="24"/>
  <c r="C319" i="24"/>
  <c r="Y197" i="24"/>
  <c r="Q197" i="24"/>
  <c r="C197" i="24"/>
  <c r="Y316" i="24"/>
  <c r="Q316" i="24"/>
  <c r="C316" i="24"/>
  <c r="Y241" i="24"/>
  <c r="Q241" i="24"/>
  <c r="C241" i="24"/>
  <c r="Y237" i="24"/>
  <c r="Q237" i="24"/>
  <c r="C237" i="24"/>
  <c r="Y326" i="24"/>
  <c r="Q326" i="24"/>
  <c r="C326" i="24"/>
  <c r="Y235" i="24"/>
  <c r="Q235" i="24"/>
  <c r="C235" i="24"/>
  <c r="Y243" i="24"/>
  <c r="Q243" i="24"/>
  <c r="C243" i="24"/>
  <c r="Y221" i="24"/>
  <c r="Q221" i="24"/>
  <c r="C221" i="24"/>
  <c r="Y276" i="24"/>
  <c r="Q276" i="24"/>
  <c r="C276" i="24"/>
  <c r="Y217" i="24"/>
  <c r="Q217" i="24"/>
  <c r="C217" i="24"/>
  <c r="Y214" i="24"/>
  <c r="Q214" i="24"/>
  <c r="C214" i="24"/>
  <c r="Y239" i="24"/>
  <c r="Q239" i="24"/>
  <c r="C239" i="24"/>
  <c r="Y318" i="24"/>
  <c r="Q318" i="24"/>
  <c r="C318" i="24"/>
  <c r="Y234" i="24"/>
  <c r="Q234" i="24"/>
  <c r="C234" i="24"/>
  <c r="Y284" i="24"/>
  <c r="Q284" i="24"/>
  <c r="C284" i="24"/>
  <c r="Y293" i="24"/>
  <c r="Q293" i="24"/>
  <c r="C293" i="24"/>
  <c r="Y310" i="24"/>
  <c r="Q310" i="24"/>
  <c r="C310" i="24"/>
  <c r="Y281" i="24"/>
  <c r="Q281" i="24"/>
  <c r="C281" i="24"/>
  <c r="Y233" i="24"/>
  <c r="Q233" i="24"/>
  <c r="C233" i="24"/>
  <c r="Y215" i="24"/>
  <c r="Q215" i="24"/>
  <c r="C215" i="24"/>
  <c r="Y231" i="24"/>
  <c r="Q231" i="24"/>
  <c r="C231" i="24"/>
  <c r="Y216" i="24"/>
  <c r="Q216" i="24"/>
  <c r="C216" i="24"/>
  <c r="Y201" i="24"/>
  <c r="Q201" i="24"/>
  <c r="C201" i="24"/>
  <c r="Y236" i="24"/>
  <c r="Q236" i="24"/>
  <c r="C236" i="24"/>
  <c r="Y265" i="24"/>
  <c r="Q265" i="24"/>
  <c r="C265" i="24"/>
  <c r="Y220" i="24"/>
  <c r="Q220" i="24"/>
  <c r="C220" i="24"/>
  <c r="Y208" i="24"/>
  <c r="Q208" i="24"/>
  <c r="C208" i="24"/>
  <c r="Y230" i="24"/>
  <c r="Q230" i="24"/>
  <c r="C230" i="24"/>
  <c r="Y285" i="24"/>
  <c r="Q285" i="24"/>
  <c r="C285" i="24"/>
  <c r="Y193" i="24"/>
  <c r="Q193" i="24"/>
  <c r="C193" i="24"/>
  <c r="Y333" i="24"/>
  <c r="Q333" i="24"/>
  <c r="C333" i="24"/>
  <c r="Y329" i="24"/>
  <c r="Q329" i="24"/>
  <c r="C329" i="24"/>
  <c r="Y270" i="24"/>
  <c r="Q270" i="24"/>
  <c r="C270" i="24"/>
  <c r="Y227" i="24"/>
  <c r="Q227" i="24"/>
  <c r="C227" i="24"/>
  <c r="Y334" i="24"/>
  <c r="Q334" i="24"/>
  <c r="C334" i="24"/>
  <c r="Y282" i="24"/>
  <c r="Q282" i="24"/>
  <c r="C282" i="24"/>
  <c r="Y224" i="24"/>
  <c r="Q224" i="24"/>
  <c r="C224" i="24"/>
  <c r="Y323" i="24"/>
  <c r="Q323" i="24"/>
  <c r="C323" i="24"/>
  <c r="Y225" i="24"/>
  <c r="Q225" i="24"/>
  <c r="C225" i="24"/>
  <c r="Y263" i="24"/>
  <c r="Q263" i="24"/>
  <c r="C263" i="24"/>
  <c r="Y232" i="24"/>
  <c r="Q232" i="24"/>
  <c r="C232" i="24"/>
  <c r="Y314" i="24"/>
  <c r="Q314" i="24"/>
  <c r="C314" i="24"/>
  <c r="Y228" i="24"/>
  <c r="Q228" i="24"/>
  <c r="C228" i="24"/>
  <c r="Y226" i="24"/>
  <c r="Q226" i="24"/>
  <c r="C226" i="24"/>
  <c r="Y321" i="24"/>
  <c r="Q321" i="24"/>
  <c r="C321" i="24"/>
  <c r="Y315" i="24"/>
  <c r="Q315" i="24"/>
  <c r="C315" i="24"/>
  <c r="Y222" i="24"/>
  <c r="Q222" i="24"/>
  <c r="C222" i="24"/>
  <c r="Y207" i="24"/>
  <c r="Q207" i="24"/>
  <c r="C207" i="24"/>
  <c r="Y308" i="24"/>
  <c r="Q308" i="24"/>
  <c r="C308" i="24"/>
  <c r="Y199" i="24"/>
  <c r="Q199" i="24"/>
  <c r="C199" i="24"/>
  <c r="Y198" i="24"/>
  <c r="Y258" i="24"/>
  <c r="Y299" i="24"/>
  <c r="Y264" i="24"/>
  <c r="Y325" i="24"/>
  <c r="Y203" i="24"/>
  <c r="Y279" i="24"/>
  <c r="Y213" i="24"/>
  <c r="Y324" i="24"/>
  <c r="Y261" i="24"/>
  <c r="Y251" i="24"/>
  <c r="Y274" i="24"/>
  <c r="Y286" i="24"/>
  <c r="Y328" i="24"/>
  <c r="Y240" i="24"/>
  <c r="Y330" i="24"/>
  <c r="Y223" i="24"/>
  <c r="Y302" i="24"/>
  <c r="Y260" i="24"/>
  <c r="Y212" i="24"/>
  <c r="Y312" i="24"/>
  <c r="Y255" i="24"/>
  <c r="Y327" i="24"/>
  <c r="Y297" i="24"/>
  <c r="Y306" i="24"/>
  <c r="Y206" i="24"/>
  <c r="Y288" i="24"/>
  <c r="Y191" i="24"/>
  <c r="Y332" i="24"/>
  <c r="Y331" i="24"/>
  <c r="Y195" i="24"/>
  <c r="Y262" i="24"/>
  <c r="Y305" i="24"/>
  <c r="Y301" i="24"/>
  <c r="Y219" i="24"/>
  <c r="Y272" i="24"/>
  <c r="V175" i="24"/>
  <c r="Q175" i="24"/>
  <c r="C175" i="24"/>
  <c r="V157" i="24"/>
  <c r="Q157" i="24"/>
  <c r="C157" i="24"/>
  <c r="V163" i="24"/>
  <c r="Q163" i="24"/>
  <c r="C163" i="24"/>
  <c r="V20" i="24"/>
  <c r="Q20" i="24"/>
  <c r="C20" i="24"/>
  <c r="V64" i="24"/>
  <c r="Q64" i="24"/>
  <c r="C64" i="24"/>
  <c r="V132" i="24"/>
  <c r="V113" i="24"/>
  <c r="Q113" i="24"/>
  <c r="C113" i="24"/>
  <c r="AB723" i="23"/>
  <c r="AB421" i="23"/>
  <c r="AB731" i="23"/>
  <c r="AB772" i="23"/>
  <c r="AB653" i="23"/>
  <c r="AB704" i="23"/>
  <c r="AB706" i="23"/>
  <c r="AB654" i="23"/>
  <c r="AB678" i="23"/>
  <c r="AB752" i="23"/>
  <c r="AB757" i="23"/>
  <c r="AB785" i="23"/>
  <c r="AB659" i="23"/>
  <c r="AB762" i="23"/>
  <c r="AB545" i="23"/>
  <c r="AB683" i="23"/>
  <c r="AB718" i="23"/>
  <c r="AB197" i="23"/>
  <c r="AB188" i="23"/>
  <c r="AE397" i="23"/>
  <c r="Q397" i="23"/>
  <c r="C397" i="23"/>
  <c r="AE119" i="23"/>
  <c r="Q119" i="23"/>
  <c r="C119" i="23"/>
  <c r="AE24" i="23"/>
  <c r="Q24" i="23"/>
  <c r="C24" i="23"/>
  <c r="AE31" i="23"/>
  <c r="Q31" i="23"/>
  <c r="C31" i="23"/>
  <c r="AE27" i="23"/>
  <c r="Q27" i="23"/>
  <c r="C27" i="23"/>
  <c r="AE398" i="23"/>
  <c r="Q398" i="23"/>
  <c r="C398" i="23"/>
  <c r="AE103" i="23"/>
  <c r="Q103" i="23"/>
  <c r="C103" i="23"/>
  <c r="AE110" i="23"/>
  <c r="Q110" i="23"/>
  <c r="C110" i="23"/>
  <c r="AE115" i="23"/>
  <c r="Q115" i="23"/>
  <c r="C115" i="23"/>
  <c r="AE270" i="23"/>
  <c r="AE271" i="23"/>
  <c r="AH102" i="23"/>
  <c r="AH481" i="23"/>
  <c r="AH745" i="23"/>
  <c r="AH474" i="23"/>
  <c r="AE684" i="23"/>
  <c r="AE628" i="23"/>
  <c r="AE147" i="23"/>
  <c r="AE67" i="23"/>
  <c r="AE29" i="23"/>
  <c r="AE28" i="23"/>
  <c r="AE62" i="23"/>
  <c r="AE32" i="23"/>
  <c r="AE34" i="23"/>
  <c r="AE45" i="23"/>
  <c r="AE122" i="23"/>
  <c r="AE23" i="23"/>
  <c r="AE22" i="23"/>
  <c r="AE83" i="23"/>
  <c r="AE21" i="23"/>
  <c r="AE38" i="23"/>
  <c r="AE99" i="23"/>
  <c r="AE88" i="23"/>
  <c r="AE208" i="23"/>
  <c r="AE37" i="23"/>
  <c r="AE30" i="23"/>
  <c r="AE20" i="23"/>
  <c r="AE14" i="23"/>
  <c r="AE121" i="23"/>
  <c r="AE35" i="23"/>
  <c r="AE133" i="23"/>
  <c r="AE123" i="23"/>
  <c r="AE151" i="23"/>
  <c r="AE98" i="23"/>
  <c r="AE18" i="23"/>
  <c r="AE116" i="23"/>
  <c r="AE107" i="23"/>
  <c r="AE158" i="23"/>
  <c r="AE44" i="23"/>
  <c r="AE328" i="23"/>
  <c r="AE162" i="23"/>
  <c r="AE40" i="23"/>
  <c r="AE89" i="23"/>
  <c r="AE51" i="23"/>
  <c r="AE329" i="23"/>
  <c r="AE9" i="23"/>
  <c r="AE177" i="23"/>
  <c r="AE60" i="23"/>
  <c r="AE194" i="23"/>
  <c r="AE221" i="23"/>
  <c r="AE413" i="23"/>
  <c r="AE87" i="23"/>
  <c r="AE206" i="23"/>
  <c r="AE197" i="23"/>
  <c r="AE188" i="23"/>
  <c r="AE68" i="23"/>
  <c r="AE43" i="23"/>
  <c r="AE26" i="23"/>
  <c r="AE207" i="23"/>
  <c r="AE143" i="23"/>
  <c r="AE375" i="23"/>
  <c r="AE324" i="23"/>
  <c r="AE173" i="23"/>
  <c r="AE331" i="23"/>
  <c r="AE163" i="23"/>
  <c r="AE146" i="23"/>
  <c r="AE120" i="23"/>
  <c r="AE65" i="23"/>
  <c r="AE248" i="23"/>
  <c r="AE142" i="23"/>
  <c r="AE100" i="23"/>
  <c r="AE304" i="23"/>
  <c r="AE15" i="23"/>
  <c r="AE262" i="23"/>
  <c r="AE412" i="23"/>
  <c r="AE127" i="23"/>
  <c r="AE17" i="23"/>
  <c r="AE13" i="23"/>
  <c r="AE222" i="23"/>
  <c r="AE104" i="23"/>
  <c r="AE303" i="23"/>
  <c r="AE314" i="23"/>
  <c r="AE339" i="23"/>
  <c r="AE325" i="23"/>
  <c r="AE139" i="23"/>
  <c r="AE322" i="23"/>
  <c r="AE93" i="23"/>
  <c r="AE57" i="23"/>
  <c r="AE340" i="23"/>
  <c r="AE373" i="23"/>
  <c r="AE186" i="23"/>
  <c r="AE286" i="23"/>
  <c r="AE260" i="23"/>
  <c r="AE84" i="23"/>
  <c r="AE63" i="23"/>
  <c r="AE342" i="23"/>
  <c r="AE214" i="23"/>
  <c r="AE117" i="23"/>
  <c r="AE371" i="23"/>
  <c r="AE227" i="23"/>
  <c r="AE189" i="23"/>
  <c r="AE232" i="23"/>
  <c r="AE224" i="23"/>
  <c r="AE184" i="23"/>
  <c r="AE353" i="23"/>
  <c r="AE102" i="23"/>
  <c r="AE278" i="23"/>
  <c r="AE187" i="23"/>
  <c r="AE481" i="23"/>
  <c r="AE474" i="23"/>
  <c r="AB502" i="23"/>
  <c r="AB480" i="23"/>
  <c r="AB477" i="23"/>
  <c r="AB453" i="23"/>
  <c r="AB478" i="23"/>
  <c r="AB531" i="23"/>
  <c r="AB482" i="23"/>
  <c r="AB524" i="23"/>
  <c r="AB530" i="23"/>
  <c r="AB562" i="23"/>
  <c r="AB278" i="23"/>
  <c r="AB187" i="23"/>
  <c r="AB481" i="23"/>
  <c r="AB474" i="23"/>
  <c r="Y748" i="23"/>
  <c r="Q748" i="23"/>
  <c r="C748" i="23"/>
  <c r="Y688" i="23"/>
  <c r="Q688" i="23"/>
  <c r="C688" i="23"/>
  <c r="Y647" i="23"/>
  <c r="Q647" i="23"/>
  <c r="C647" i="23"/>
  <c r="Y702" i="23"/>
  <c r="Q702" i="23"/>
  <c r="C702" i="23"/>
  <c r="Y794" i="23"/>
  <c r="Q794" i="23"/>
  <c r="C794" i="23"/>
  <c r="Y617" i="23"/>
  <c r="Q617" i="23"/>
  <c r="C617" i="23"/>
  <c r="Y611" i="23"/>
  <c r="Q611" i="23"/>
  <c r="C611" i="23"/>
  <c r="Y609" i="23"/>
  <c r="Q609" i="23"/>
  <c r="C609" i="23"/>
  <c r="Y604" i="23"/>
  <c r="Q604" i="23"/>
  <c r="C604" i="23"/>
  <c r="Y601" i="23"/>
  <c r="Q601" i="23"/>
  <c r="C601" i="23"/>
  <c r="Y600" i="23"/>
  <c r="Q600" i="23"/>
  <c r="C600" i="23"/>
  <c r="Y593" i="23"/>
  <c r="Q593" i="23"/>
  <c r="C593" i="23"/>
  <c r="Y579" i="23"/>
  <c r="Q579" i="23"/>
  <c r="C579" i="23"/>
  <c r="Y564" i="23"/>
  <c r="Q564" i="23"/>
  <c r="C564" i="23"/>
  <c r="Y563" i="23"/>
  <c r="Q563" i="23"/>
  <c r="C563" i="23"/>
  <c r="Y560" i="23"/>
  <c r="Q560" i="23"/>
  <c r="C560" i="23"/>
  <c r="Y552" i="23"/>
  <c r="Q552" i="23"/>
  <c r="C552" i="23"/>
  <c r="Y550" i="23"/>
  <c r="Q550" i="23"/>
  <c r="C550" i="23"/>
  <c r="Y546" i="23"/>
  <c r="Q546" i="23"/>
  <c r="C546" i="23"/>
  <c r="Y544" i="23"/>
  <c r="Q544" i="23"/>
  <c r="C544" i="23"/>
  <c r="Y540" i="23"/>
  <c r="Q540" i="23"/>
  <c r="C540" i="23"/>
  <c r="Y537" i="23"/>
  <c r="Q537" i="23"/>
  <c r="C537" i="23"/>
  <c r="Y528" i="23"/>
  <c r="Q528" i="23"/>
  <c r="C528" i="23"/>
  <c r="Y527" i="23"/>
  <c r="Q527" i="23"/>
  <c r="C527" i="23"/>
  <c r="Y518" i="23"/>
  <c r="Q518" i="23"/>
  <c r="C518" i="23"/>
  <c r="Y517" i="23"/>
  <c r="Q517" i="23"/>
  <c r="C517" i="23"/>
  <c r="Y513" i="23"/>
  <c r="Q513" i="23"/>
  <c r="C513" i="23"/>
  <c r="Y504" i="23"/>
  <c r="Q504" i="23"/>
  <c r="C504" i="23"/>
  <c r="Y503" i="23"/>
  <c r="Q503" i="23"/>
  <c r="C503" i="23"/>
  <c r="Y492" i="23"/>
  <c r="Q492" i="23"/>
  <c r="C492" i="23"/>
  <c r="Y485" i="23"/>
  <c r="Q485" i="23"/>
  <c r="C485" i="23"/>
  <c r="Y472" i="23"/>
  <c r="Q472" i="23"/>
  <c r="C472" i="23"/>
  <c r="Y469" i="23"/>
  <c r="Q469" i="23"/>
  <c r="C469" i="23"/>
  <c r="Y468" i="23"/>
  <c r="Q468" i="23"/>
  <c r="C468" i="23"/>
  <c r="Y466" i="23"/>
  <c r="Q466" i="23"/>
  <c r="C466" i="23"/>
  <c r="Y463" i="23"/>
  <c r="Q463" i="23"/>
  <c r="C463" i="23"/>
  <c r="Y462" i="23"/>
  <c r="Q462" i="23"/>
  <c r="C462" i="23"/>
  <c r="Y454" i="23"/>
  <c r="Q454" i="23"/>
  <c r="C454" i="23"/>
  <c r="Y452" i="23"/>
  <c r="Q452" i="23"/>
  <c r="C452" i="23"/>
  <c r="Y444" i="23"/>
  <c r="Q444" i="23"/>
  <c r="C444" i="23"/>
  <c r="Y439" i="23"/>
  <c r="Q439" i="23"/>
  <c r="C439" i="23"/>
  <c r="Y436" i="23"/>
  <c r="Q436" i="23"/>
  <c r="C436" i="23"/>
  <c r="Y435" i="23"/>
  <c r="Q435" i="23"/>
  <c r="C435" i="23"/>
  <c r="Y434" i="23"/>
  <c r="Q434" i="23"/>
  <c r="C434" i="23"/>
  <c r="Y432" i="23"/>
  <c r="Q432" i="23"/>
  <c r="C432" i="23"/>
  <c r="Y431" i="23"/>
  <c r="Q431" i="23"/>
  <c r="C431" i="23"/>
  <c r="Y429" i="23"/>
  <c r="Q429" i="23"/>
  <c r="C429" i="23"/>
  <c r="Y423" i="23"/>
  <c r="Q423" i="23"/>
  <c r="C423" i="23"/>
  <c r="Y422" i="23"/>
  <c r="Q422" i="23"/>
  <c r="C422" i="23"/>
  <c r="Y420" i="23"/>
  <c r="Q420" i="23"/>
  <c r="C420" i="23"/>
  <c r="Y414" i="23"/>
  <c r="Q414" i="23"/>
  <c r="C414" i="23"/>
  <c r="Y405" i="23"/>
  <c r="Q405" i="23"/>
  <c r="C405" i="23"/>
  <c r="Y404" i="23"/>
  <c r="Q404" i="23"/>
  <c r="C404" i="23"/>
  <c r="Y400" i="23"/>
  <c r="Q400" i="23"/>
  <c r="C400" i="23"/>
  <c r="Y395" i="23"/>
  <c r="Q395" i="23"/>
  <c r="C395" i="23"/>
  <c r="Y392" i="23"/>
  <c r="Q392" i="23"/>
  <c r="C392" i="23"/>
  <c r="Y374" i="23"/>
  <c r="Q374" i="23"/>
  <c r="C374" i="23"/>
  <c r="Y358" i="23"/>
  <c r="Q358" i="23"/>
  <c r="C358" i="23"/>
  <c r="Y351" i="23"/>
  <c r="Q351" i="23"/>
  <c r="C351" i="23"/>
  <c r="Y347" i="23"/>
  <c r="Q347" i="23"/>
  <c r="C347" i="23"/>
  <c r="Y346" i="23"/>
  <c r="Q346" i="23"/>
  <c r="C346" i="23"/>
  <c r="Y299" i="23"/>
  <c r="Q299" i="23"/>
  <c r="C299" i="23"/>
  <c r="Y293" i="23"/>
  <c r="Q293" i="23"/>
  <c r="C293" i="23"/>
  <c r="Y287" i="23"/>
  <c r="Q287" i="23"/>
  <c r="C287" i="23"/>
  <c r="Y279" i="23"/>
  <c r="Q279" i="23"/>
  <c r="C279" i="23"/>
  <c r="Y605" i="23"/>
  <c r="Q605" i="23"/>
  <c r="C605" i="23"/>
  <c r="Y599" i="23"/>
  <c r="Q599" i="23"/>
  <c r="C599" i="23"/>
  <c r="Y595" i="23"/>
  <c r="Q595" i="23"/>
  <c r="C595" i="23"/>
  <c r="Y591" i="23"/>
  <c r="Q591" i="23"/>
  <c r="C591" i="23"/>
  <c r="Y588" i="23"/>
  <c r="Q588" i="23"/>
  <c r="C588" i="23"/>
  <c r="Y587" i="23"/>
  <c r="Q587" i="23"/>
  <c r="C587" i="23"/>
  <c r="Y583" i="23"/>
  <c r="Q583" i="23"/>
  <c r="C583" i="23"/>
  <c r="Y573" i="23"/>
  <c r="Q573" i="23"/>
  <c r="C573" i="23"/>
  <c r="Y569" i="23"/>
  <c r="Q569" i="23"/>
  <c r="C569" i="23"/>
  <c r="Y555" i="23"/>
  <c r="Q555" i="23"/>
  <c r="C555" i="23"/>
  <c r="Y551" i="23"/>
  <c r="Q551" i="23"/>
  <c r="C551" i="23"/>
  <c r="Y547" i="23"/>
  <c r="Q547" i="23"/>
  <c r="C547" i="23"/>
  <c r="Y525" i="23"/>
  <c r="Q525" i="23"/>
  <c r="C525" i="23"/>
  <c r="Y512" i="23"/>
  <c r="Q512" i="23"/>
  <c r="C512" i="23"/>
  <c r="Y507" i="23"/>
  <c r="Q507" i="23"/>
  <c r="C507" i="23"/>
  <c r="Y488" i="23"/>
  <c r="Q488" i="23"/>
  <c r="C488" i="23"/>
  <c r="Y470" i="23"/>
  <c r="Q470" i="23"/>
  <c r="C470" i="23"/>
  <c r="Y465" i="23"/>
  <c r="Q465" i="23"/>
  <c r="C465" i="23"/>
  <c r="Y455" i="23"/>
  <c r="Q455" i="23"/>
  <c r="C455" i="23"/>
  <c r="Y447" i="23"/>
  <c r="Q447" i="23"/>
  <c r="C447" i="23"/>
  <c r="Y443" i="23"/>
  <c r="Q443" i="23"/>
  <c r="C443" i="23"/>
  <c r="Y442" i="23"/>
  <c r="Q442" i="23"/>
  <c r="C442" i="23"/>
  <c r="Y418" i="23"/>
  <c r="Q418" i="23"/>
  <c r="C418" i="23"/>
  <c r="Y406" i="23"/>
  <c r="Q406" i="23"/>
  <c r="C406" i="23"/>
  <c r="Y393" i="23"/>
  <c r="Q393" i="23"/>
  <c r="C393" i="23"/>
  <c r="Y285" i="23"/>
  <c r="Q285" i="23"/>
  <c r="C285" i="23"/>
  <c r="Y427" i="23"/>
  <c r="Q427" i="23"/>
  <c r="C427" i="23"/>
  <c r="Y615" i="23"/>
  <c r="Q615" i="23"/>
  <c r="C615" i="23"/>
  <c r="Y598" i="23"/>
  <c r="Q598" i="23"/>
  <c r="C598" i="23"/>
  <c r="Y594" i="23"/>
  <c r="Q594" i="23"/>
  <c r="C594" i="23"/>
  <c r="Y590" i="23"/>
  <c r="Q590" i="23"/>
  <c r="C590" i="23"/>
  <c r="Y585" i="23"/>
  <c r="Q585" i="23"/>
  <c r="C585" i="23"/>
  <c r="Y581" i="23"/>
  <c r="Q581" i="23"/>
  <c r="C581" i="23"/>
  <c r="Y574" i="23"/>
  <c r="Q574" i="23"/>
  <c r="C574" i="23"/>
  <c r="Y572" i="23"/>
  <c r="Q572" i="23"/>
  <c r="C572" i="23"/>
  <c r="Y570" i="23"/>
  <c r="Q570" i="23"/>
  <c r="C570" i="23"/>
  <c r="Y559" i="23"/>
  <c r="Q559" i="23"/>
  <c r="C559" i="23"/>
  <c r="Y520" i="23"/>
  <c r="Q520" i="23"/>
  <c r="C520" i="23"/>
  <c r="Y514" i="23"/>
  <c r="Q514" i="23"/>
  <c r="C514" i="23"/>
  <c r="Y473" i="23"/>
  <c r="Q473" i="23"/>
  <c r="C473" i="23"/>
  <c r="Y471" i="23"/>
  <c r="Q471" i="23"/>
  <c r="C471" i="23"/>
  <c r="Y467" i="23"/>
  <c r="Q467" i="23"/>
  <c r="C467" i="23"/>
  <c r="Y450" i="23"/>
  <c r="Q450" i="23"/>
  <c r="C450" i="23"/>
  <c r="Y441" i="23"/>
  <c r="Q441" i="23"/>
  <c r="C441" i="23"/>
  <c r="Y425" i="23"/>
  <c r="Q425" i="23"/>
  <c r="C425" i="23"/>
  <c r="Y417" i="23"/>
  <c r="Q417" i="23"/>
  <c r="C417" i="23"/>
  <c r="Y403" i="23"/>
  <c r="Q403" i="23"/>
  <c r="C403" i="23"/>
  <c r="Y399" i="23"/>
  <c r="Q399" i="23"/>
  <c r="C399" i="23"/>
  <c r="Y298" i="23"/>
  <c r="Q298" i="23"/>
  <c r="C298" i="23"/>
  <c r="Y282" i="23"/>
  <c r="Q282" i="23"/>
  <c r="C282" i="23"/>
  <c r="Y280" i="23"/>
  <c r="Q280" i="23"/>
  <c r="C280" i="23"/>
  <c r="Y614" i="23"/>
  <c r="Q614" i="23"/>
  <c r="C614" i="23"/>
  <c r="Y603" i="23"/>
  <c r="Q603" i="23"/>
  <c r="C603" i="23"/>
  <c r="Y597" i="23"/>
  <c r="Q597" i="23"/>
  <c r="C597" i="23"/>
  <c r="Y556" i="23"/>
  <c r="Q556" i="23"/>
  <c r="C556" i="23"/>
  <c r="Y542" i="23"/>
  <c r="Q542" i="23"/>
  <c r="C542" i="23"/>
  <c r="Y541" i="23"/>
  <c r="Q541" i="23"/>
  <c r="C541" i="23"/>
  <c r="Y529" i="23"/>
  <c r="Q529" i="23"/>
  <c r="C529" i="23"/>
  <c r="Y523" i="23"/>
  <c r="Q523" i="23"/>
  <c r="C523" i="23"/>
  <c r="Y521" i="23"/>
  <c r="Q521" i="23"/>
  <c r="C521" i="23"/>
  <c r="Y500" i="23"/>
  <c r="Q500" i="23"/>
  <c r="C500" i="23"/>
  <c r="Y498" i="23"/>
  <c r="Q498" i="23"/>
  <c r="C498" i="23"/>
  <c r="Y440" i="23"/>
  <c r="Q440" i="23"/>
  <c r="C440" i="23"/>
  <c r="Y430" i="23"/>
  <c r="Q430" i="23"/>
  <c r="C430" i="23"/>
  <c r="Y411" i="23"/>
  <c r="Q411" i="23"/>
  <c r="C411" i="23"/>
  <c r="Y281" i="23"/>
  <c r="Q281" i="23"/>
  <c r="C281" i="23"/>
  <c r="Y596" i="23"/>
  <c r="Q596" i="23"/>
  <c r="C596" i="23"/>
  <c r="Y549" i="23"/>
  <c r="Q549" i="23"/>
  <c r="C549" i="23"/>
  <c r="Y548" i="23"/>
  <c r="Q548" i="23"/>
  <c r="C548" i="23"/>
  <c r="Y543" i="23"/>
  <c r="Q543" i="23"/>
  <c r="C543" i="23"/>
  <c r="Y532" i="23"/>
  <c r="Q532" i="23"/>
  <c r="C532" i="23"/>
  <c r="Y464" i="23"/>
  <c r="Q464" i="23"/>
  <c r="C464" i="23"/>
  <c r="Y416" i="23"/>
  <c r="Q416" i="23"/>
  <c r="C416" i="23"/>
  <c r="Y409" i="23"/>
  <c r="Q409" i="23"/>
  <c r="C409" i="23"/>
  <c r="Y394" i="23"/>
  <c r="Q394" i="23"/>
  <c r="C394" i="23"/>
  <c r="Y284" i="23"/>
  <c r="Q284" i="23"/>
  <c r="C284" i="23"/>
  <c r="Y2" i="23"/>
  <c r="Q2" i="23"/>
  <c r="C2" i="23"/>
  <c r="Y592" i="23"/>
  <c r="Q592" i="23"/>
  <c r="C592" i="23"/>
  <c r="Y557" i="23"/>
  <c r="Q557" i="23"/>
  <c r="C557" i="23"/>
  <c r="Y501" i="23"/>
  <c r="Q501" i="23"/>
  <c r="C501" i="23"/>
  <c r="Y487" i="23"/>
  <c r="Q487" i="23"/>
  <c r="C487" i="23"/>
  <c r="Y448" i="23"/>
  <c r="Q448" i="23"/>
  <c r="C448" i="23"/>
  <c r="Y426" i="23"/>
  <c r="Q426" i="23"/>
  <c r="C426" i="23"/>
  <c r="Y610" i="23"/>
  <c r="Q610" i="23"/>
  <c r="C610" i="23"/>
  <c r="Y561" i="23"/>
  <c r="Q561" i="23"/>
  <c r="C561" i="23"/>
  <c r="Y558" i="23"/>
  <c r="Q558" i="23"/>
  <c r="C558" i="23"/>
  <c r="Y506" i="23"/>
  <c r="Q506" i="23"/>
  <c r="C506" i="23"/>
  <c r="Y451" i="23"/>
  <c r="Q451" i="23"/>
  <c r="C451" i="23"/>
  <c r="Y449" i="23"/>
  <c r="Q449" i="23"/>
  <c r="C449" i="23"/>
  <c r="Y554" i="23"/>
  <c r="Q554" i="23"/>
  <c r="C554" i="23"/>
  <c r="Y526" i="23"/>
  <c r="Q526" i="23"/>
  <c r="C526" i="23"/>
  <c r="Y419" i="23"/>
  <c r="Q419" i="23"/>
  <c r="C419" i="23"/>
  <c r="Y283" i="23"/>
  <c r="Q283" i="23"/>
  <c r="C283" i="23"/>
  <c r="Y553" i="23"/>
  <c r="Q553" i="23"/>
  <c r="C553" i="23"/>
  <c r="Y433" i="23"/>
  <c r="Q433" i="23"/>
  <c r="C433" i="23"/>
  <c r="Y410" i="23"/>
  <c r="Q410" i="23"/>
  <c r="C410" i="23"/>
  <c r="Y328" i="23"/>
  <c r="Q328" i="23"/>
  <c r="C328" i="23"/>
  <c r="Y413" i="23"/>
  <c r="Q413" i="23"/>
  <c r="C413" i="23"/>
  <c r="Y421" i="23"/>
  <c r="Y545" i="23"/>
  <c r="Y784" i="23"/>
  <c r="Q784" i="23"/>
  <c r="C784" i="23"/>
  <c r="Y726" i="23"/>
  <c r="Q726" i="23"/>
  <c r="C726" i="23"/>
  <c r="Y710" i="23"/>
  <c r="Q710" i="23"/>
  <c r="C710" i="23"/>
  <c r="Y699" i="23"/>
  <c r="Q699" i="23"/>
  <c r="C699" i="23"/>
  <c r="Y680" i="23"/>
  <c r="Q680" i="23"/>
  <c r="C680" i="23"/>
  <c r="Y633" i="23"/>
  <c r="Q633" i="23"/>
  <c r="C633" i="23"/>
  <c r="Y716" i="23"/>
  <c r="Q716" i="23"/>
  <c r="C716" i="23"/>
  <c r="Y666" i="23"/>
  <c r="Q666" i="23"/>
  <c r="C666" i="23"/>
  <c r="Y763" i="23"/>
  <c r="Q763" i="23"/>
  <c r="C763" i="23"/>
  <c r="Y696" i="23"/>
  <c r="Q696" i="23"/>
  <c r="C696" i="23"/>
  <c r="Y679" i="23"/>
  <c r="Q679" i="23"/>
  <c r="C679" i="23"/>
  <c r="Y640" i="23"/>
  <c r="Q640" i="23"/>
  <c r="C640" i="23"/>
  <c r="Y713" i="23"/>
  <c r="Q713" i="23"/>
  <c r="C713" i="23"/>
  <c r="Y709" i="23"/>
  <c r="Q709" i="23"/>
  <c r="C709" i="23"/>
  <c r="Y639" i="23"/>
  <c r="Q639" i="23"/>
  <c r="C639" i="23"/>
  <c r="Y625" i="23"/>
  <c r="Q625" i="23"/>
  <c r="C625" i="23"/>
  <c r="Y793" i="23"/>
  <c r="Q793" i="23"/>
  <c r="C793" i="23"/>
  <c r="Y782" i="23"/>
  <c r="Q782" i="23"/>
  <c r="C782" i="23"/>
  <c r="Y705" i="23"/>
  <c r="Q705" i="23"/>
  <c r="C705" i="23"/>
  <c r="Y638" i="23"/>
  <c r="Q638" i="23"/>
  <c r="C638" i="23"/>
  <c r="Y760" i="23"/>
  <c r="Q760" i="23"/>
  <c r="C760" i="23"/>
  <c r="Y737" i="23"/>
  <c r="Q737" i="23"/>
  <c r="C737" i="23"/>
  <c r="Y691" i="23"/>
  <c r="Q691" i="23"/>
  <c r="C691" i="23"/>
  <c r="Y656" i="23"/>
  <c r="Q656" i="23"/>
  <c r="C656" i="23"/>
  <c r="Y720" i="23"/>
  <c r="Q720" i="23"/>
  <c r="C720" i="23"/>
  <c r="Y753" i="23"/>
  <c r="Q753" i="23"/>
  <c r="C753" i="23"/>
  <c r="Y743" i="23"/>
  <c r="Q743" i="23"/>
  <c r="C743" i="23"/>
  <c r="Y694" i="23"/>
  <c r="Q694" i="23"/>
  <c r="C694" i="23"/>
  <c r="Y665" i="23"/>
  <c r="Q665" i="23"/>
  <c r="C665" i="23"/>
  <c r="Y732" i="23"/>
  <c r="Q732" i="23"/>
  <c r="C732" i="23"/>
  <c r="Y712" i="23"/>
  <c r="Q712" i="23"/>
  <c r="C712" i="23"/>
  <c r="Y651" i="23"/>
  <c r="Q651" i="23"/>
  <c r="C651" i="23"/>
  <c r="Y662" i="23"/>
  <c r="Q662" i="23"/>
  <c r="C662" i="23"/>
  <c r="Y644" i="23"/>
  <c r="Q644" i="23"/>
  <c r="C644" i="23"/>
  <c r="Y630" i="23"/>
  <c r="Q630" i="23"/>
  <c r="C630" i="23"/>
  <c r="Y800" i="23"/>
  <c r="Q800" i="23"/>
  <c r="C800" i="23"/>
  <c r="Y658" i="23"/>
  <c r="Q658" i="23"/>
  <c r="C658" i="23"/>
  <c r="Y624" i="23"/>
  <c r="Q624" i="23"/>
  <c r="C624" i="23"/>
  <c r="Y774" i="23"/>
  <c r="Q774" i="23"/>
  <c r="C774" i="23"/>
  <c r="Y692" i="23"/>
  <c r="Q692" i="23"/>
  <c r="C692" i="23"/>
  <c r="Y801" i="23"/>
  <c r="Q801" i="23"/>
  <c r="C801" i="23"/>
  <c r="Y671" i="23"/>
  <c r="Q671" i="23"/>
  <c r="C671" i="23"/>
  <c r="Y667" i="23"/>
  <c r="Q667" i="23"/>
  <c r="C667" i="23"/>
  <c r="Y650" i="23"/>
  <c r="Q650" i="23"/>
  <c r="C650" i="23"/>
  <c r="Y759" i="23"/>
  <c r="Q759" i="23"/>
  <c r="C759" i="23"/>
  <c r="Y741" i="23"/>
  <c r="Q741" i="23"/>
  <c r="C741" i="23"/>
  <c r="Y734" i="23"/>
  <c r="Q734" i="23"/>
  <c r="C734" i="23"/>
  <c r="Y733" i="23"/>
  <c r="Q733" i="23"/>
  <c r="C733" i="23"/>
  <c r="Y776" i="23"/>
  <c r="Q776" i="23"/>
  <c r="C776" i="23"/>
  <c r="Y768" i="23"/>
  <c r="Q768" i="23"/>
  <c r="C768" i="23"/>
  <c r="Y751" i="23"/>
  <c r="Q751" i="23"/>
  <c r="C751" i="23"/>
  <c r="Y697" i="23"/>
  <c r="Q697" i="23"/>
  <c r="C697" i="23"/>
  <c r="Y648" i="23"/>
  <c r="Q648" i="23"/>
  <c r="C648" i="23"/>
  <c r="Y632" i="23"/>
  <c r="Q632" i="23"/>
  <c r="C632" i="23"/>
  <c r="Y783" i="23"/>
  <c r="Q783" i="23"/>
  <c r="C783" i="23"/>
  <c r="Y693" i="23"/>
  <c r="Q693" i="23"/>
  <c r="C693" i="23"/>
  <c r="Y742" i="23"/>
  <c r="Q742" i="23"/>
  <c r="C742" i="23"/>
  <c r="Y722" i="23"/>
  <c r="Q722" i="23"/>
  <c r="C722" i="23"/>
  <c r="Y677" i="23"/>
  <c r="Q677" i="23"/>
  <c r="C677" i="23"/>
  <c r="Y645" i="23"/>
  <c r="Q645" i="23"/>
  <c r="C645" i="23"/>
  <c r="Y778" i="23"/>
  <c r="Q778" i="23"/>
  <c r="C778" i="23"/>
  <c r="Y786" i="23"/>
  <c r="Q786" i="23"/>
  <c r="C786" i="23"/>
  <c r="Y664" i="23"/>
  <c r="Q664" i="23"/>
  <c r="C664" i="23"/>
  <c r="Y652" i="23"/>
  <c r="Q652" i="23"/>
  <c r="C652" i="23"/>
  <c r="Y623" i="23"/>
  <c r="Q623" i="23"/>
  <c r="C623" i="23"/>
  <c r="Y685" i="23"/>
  <c r="Q685" i="23"/>
  <c r="C685" i="23"/>
  <c r="Y642" i="23"/>
  <c r="Q642" i="23"/>
  <c r="C642" i="23"/>
  <c r="Y707" i="23"/>
  <c r="Q707" i="23"/>
  <c r="C707" i="23"/>
  <c r="Y631" i="23"/>
  <c r="Q631" i="23"/>
  <c r="C631" i="23"/>
  <c r="Y724" i="23"/>
  <c r="Q724" i="23"/>
  <c r="C724" i="23"/>
  <c r="Y701" i="23"/>
  <c r="Q701" i="23"/>
  <c r="C701" i="23"/>
  <c r="Y675" i="23"/>
  <c r="Q675" i="23"/>
  <c r="C675" i="23"/>
  <c r="Y725" i="23"/>
  <c r="Q725" i="23"/>
  <c r="C725" i="23"/>
  <c r="Y637" i="23"/>
  <c r="Q637" i="23"/>
  <c r="C637" i="23"/>
  <c r="Y715" i="23"/>
  <c r="Q715" i="23"/>
  <c r="C715" i="23"/>
  <c r="Y690" i="23"/>
  <c r="Q690" i="23"/>
  <c r="C690" i="23"/>
  <c r="Y796" i="23"/>
  <c r="Q796" i="23"/>
  <c r="C796" i="23"/>
  <c r="Y703" i="23"/>
  <c r="Q703" i="23"/>
  <c r="C703" i="23"/>
  <c r="Y676" i="23"/>
  <c r="Q676" i="23"/>
  <c r="C676" i="23"/>
  <c r="Y649" i="23"/>
  <c r="Q649" i="23"/>
  <c r="C649" i="23"/>
  <c r="Y635" i="23"/>
  <c r="Q635" i="23"/>
  <c r="C635" i="23"/>
  <c r="Y730" i="23"/>
  <c r="Q730" i="23"/>
  <c r="C730" i="23"/>
  <c r="Y728" i="23"/>
  <c r="Q728" i="23"/>
  <c r="C728" i="23"/>
  <c r="Y636" i="23"/>
  <c r="Q636" i="23"/>
  <c r="C636" i="23"/>
  <c r="Y775" i="23"/>
  <c r="Q775" i="23"/>
  <c r="C775" i="23"/>
  <c r="Y788" i="23"/>
  <c r="Q788" i="23"/>
  <c r="C788" i="23"/>
  <c r="Y769" i="23"/>
  <c r="Q769" i="23"/>
  <c r="C769" i="23"/>
  <c r="Y749" i="23"/>
  <c r="Q749" i="23"/>
  <c r="C749" i="23"/>
  <c r="Y770" i="23"/>
  <c r="Q770" i="23"/>
  <c r="C770" i="23"/>
  <c r="Y738" i="23"/>
  <c r="Q738" i="23"/>
  <c r="C738" i="23"/>
  <c r="Y798" i="23"/>
  <c r="Q798" i="23"/>
  <c r="C798" i="23"/>
  <c r="Y756" i="23"/>
  <c r="Q756" i="23"/>
  <c r="C756" i="23"/>
  <c r="Y698" i="23"/>
  <c r="Q698" i="23"/>
  <c r="C698" i="23"/>
  <c r="Y669" i="23"/>
  <c r="Q669" i="23"/>
  <c r="C669" i="23"/>
  <c r="Y758" i="23"/>
  <c r="Q758" i="23"/>
  <c r="C758" i="23"/>
  <c r="Y735" i="23"/>
  <c r="Q735" i="23"/>
  <c r="C735" i="23"/>
  <c r="Y689" i="23"/>
  <c r="Q689" i="23"/>
  <c r="C689" i="23"/>
  <c r="Y771" i="23"/>
  <c r="Q771" i="23"/>
  <c r="C771" i="23"/>
  <c r="Y765" i="23"/>
  <c r="Q765" i="23"/>
  <c r="C765" i="23"/>
  <c r="Y779" i="23"/>
  <c r="Q779" i="23"/>
  <c r="C779" i="23"/>
  <c r="Y674" i="23"/>
  <c r="Q674" i="23"/>
  <c r="C674" i="23"/>
  <c r="Y660" i="23"/>
  <c r="Q660" i="23"/>
  <c r="C660" i="23"/>
  <c r="Y761" i="23"/>
  <c r="Q761" i="23"/>
  <c r="C761" i="23"/>
  <c r="Y681" i="23"/>
  <c r="Q681" i="23"/>
  <c r="C681" i="23"/>
  <c r="Y795" i="23"/>
  <c r="Q795" i="23"/>
  <c r="C795" i="23"/>
  <c r="Y629" i="23"/>
  <c r="Q629" i="23"/>
  <c r="C629" i="23"/>
  <c r="Y655" i="23"/>
  <c r="Q655" i="23"/>
  <c r="C655" i="23"/>
  <c r="Y787" i="23"/>
  <c r="Q787" i="23"/>
  <c r="C787" i="23"/>
  <c r="Y754" i="23"/>
  <c r="Q754" i="23"/>
  <c r="C754" i="23"/>
  <c r="Y721" i="23"/>
  <c r="Q721" i="23"/>
  <c r="C721" i="23"/>
  <c r="Y673" i="23"/>
  <c r="Q673" i="23"/>
  <c r="C673" i="23"/>
  <c r="Y670" i="23"/>
  <c r="Q670" i="23"/>
  <c r="C670" i="23"/>
  <c r="Y627" i="23"/>
  <c r="Q627" i="23"/>
  <c r="C627" i="23"/>
  <c r="Y717" i="23"/>
  <c r="Q717" i="23"/>
  <c r="C717" i="23"/>
  <c r="Y781" i="23"/>
  <c r="Q781" i="23"/>
  <c r="C781" i="23"/>
  <c r="Y777" i="23"/>
  <c r="Q777" i="23"/>
  <c r="C777" i="23"/>
  <c r="Y740" i="23"/>
  <c r="Q740" i="23"/>
  <c r="C740" i="23"/>
  <c r="Y797" i="23"/>
  <c r="Q797" i="23"/>
  <c r="C797" i="23"/>
  <c r="Y711" i="23"/>
  <c r="Q711" i="23"/>
  <c r="C711" i="23"/>
  <c r="Y641" i="23"/>
  <c r="Q641" i="23"/>
  <c r="C641" i="23"/>
  <c r="Y634" i="23"/>
  <c r="Q634" i="23"/>
  <c r="C634" i="23"/>
  <c r="Y729" i="23"/>
  <c r="Q729" i="23"/>
  <c r="C729" i="23"/>
  <c r="Y687" i="23"/>
  <c r="Q687" i="23"/>
  <c r="C687" i="23"/>
  <c r="Y682" i="23"/>
  <c r="Q682" i="23"/>
  <c r="C682" i="23"/>
  <c r="Y668" i="23"/>
  <c r="Q668" i="23"/>
  <c r="C668" i="23"/>
  <c r="Y773" i="23"/>
  <c r="Q773" i="23"/>
  <c r="C773" i="23"/>
  <c r="Y646" i="23"/>
  <c r="Q646" i="23"/>
  <c r="C646" i="23"/>
  <c r="Y708" i="23"/>
  <c r="Q708" i="23"/>
  <c r="C708" i="23"/>
  <c r="Y727" i="23"/>
  <c r="Q727" i="23"/>
  <c r="C727" i="23"/>
  <c r="Y663" i="23"/>
  <c r="Q663" i="23"/>
  <c r="C663" i="23"/>
  <c r="Y799" i="23"/>
  <c r="Q799" i="23"/>
  <c r="C799" i="23"/>
  <c r="Y719" i="23"/>
  <c r="Q719" i="23"/>
  <c r="C719" i="23"/>
  <c r="Y714" i="23"/>
  <c r="Q714" i="23"/>
  <c r="C714" i="23"/>
  <c r="Y643" i="23"/>
  <c r="Q643" i="23"/>
  <c r="C643" i="23"/>
  <c r="Y672" i="23"/>
  <c r="Q672" i="23"/>
  <c r="C672" i="23"/>
  <c r="Y626" i="23"/>
  <c r="Q626" i="23"/>
  <c r="C626" i="23"/>
  <c r="Y766" i="23"/>
  <c r="Q766" i="23"/>
  <c r="C766" i="23"/>
  <c r="Y764" i="23"/>
  <c r="Q764" i="23"/>
  <c r="C764" i="23"/>
  <c r="Y789" i="23"/>
  <c r="Q789" i="23"/>
  <c r="C789" i="23"/>
  <c r="Y746" i="23"/>
  <c r="Q746" i="23"/>
  <c r="C746" i="23"/>
  <c r="Y736" i="23"/>
  <c r="Q736" i="23"/>
  <c r="C736" i="23"/>
  <c r="Y661" i="23"/>
  <c r="Q661" i="23"/>
  <c r="C661" i="23"/>
  <c r="Y802" i="23"/>
  <c r="Q802" i="23"/>
  <c r="C802" i="23"/>
  <c r="Y657" i="23"/>
  <c r="Q657" i="23"/>
  <c r="C657" i="23"/>
  <c r="Y780" i="23"/>
  <c r="Q780" i="23"/>
  <c r="C780" i="23"/>
  <c r="Y686" i="23"/>
  <c r="Q686" i="23"/>
  <c r="C686" i="23"/>
  <c r="Y684" i="23"/>
  <c r="Y628" i="23"/>
  <c r="Y723" i="23"/>
  <c r="Y731" i="23"/>
  <c r="Y772" i="23"/>
  <c r="Y653" i="23"/>
  <c r="Y704" i="23"/>
  <c r="Y706" i="23"/>
  <c r="Y654" i="23"/>
  <c r="Y678" i="23"/>
  <c r="Y752" i="23"/>
  <c r="Y757" i="23"/>
  <c r="Y785" i="23"/>
  <c r="Y659" i="23"/>
  <c r="Y762" i="23"/>
  <c r="Y683" i="23"/>
  <c r="Y718" i="23"/>
  <c r="Y275" i="23"/>
  <c r="Q275" i="23"/>
  <c r="C275" i="23"/>
  <c r="Y267" i="23"/>
  <c r="Q267" i="23"/>
  <c r="C267" i="23"/>
  <c r="Y255" i="23"/>
  <c r="Q255" i="23"/>
  <c r="C255" i="23"/>
  <c r="Y244" i="23"/>
  <c r="Q244" i="23"/>
  <c r="C244" i="23"/>
  <c r="Y243" i="23"/>
  <c r="Q243" i="23"/>
  <c r="C243" i="23"/>
  <c r="Y237" i="23"/>
  <c r="Q237" i="23"/>
  <c r="C237" i="23"/>
  <c r="Y235" i="23"/>
  <c r="Q235" i="23"/>
  <c r="C235" i="23"/>
  <c r="Y226" i="23"/>
  <c r="Q226" i="23"/>
  <c r="C226" i="23"/>
  <c r="Y203" i="23"/>
  <c r="Q203" i="23"/>
  <c r="C203" i="23"/>
  <c r="Y196" i="23"/>
  <c r="Q196" i="23"/>
  <c r="C196" i="23"/>
  <c r="Y195" i="23"/>
  <c r="Q195" i="23"/>
  <c r="C195" i="23"/>
  <c r="Y183" i="23"/>
  <c r="Q183" i="23"/>
  <c r="C183" i="23"/>
  <c r="Y182" i="23"/>
  <c r="Q182" i="23"/>
  <c r="C182" i="23"/>
  <c r="Y176" i="23"/>
  <c r="Q176" i="23"/>
  <c r="C176" i="23"/>
  <c r="Y175" i="23"/>
  <c r="Q175" i="23"/>
  <c r="C175" i="23"/>
  <c r="Y174" i="23"/>
  <c r="Q174" i="23"/>
  <c r="C174" i="23"/>
  <c r="Y170" i="23"/>
  <c r="Q170" i="23"/>
  <c r="C170" i="23"/>
  <c r="Y169" i="23"/>
  <c r="Q169" i="23"/>
  <c r="C169" i="23"/>
  <c r="Y164" i="23"/>
  <c r="Q164" i="23"/>
  <c r="C164" i="23"/>
  <c r="Y161" i="23"/>
  <c r="Q161" i="23"/>
  <c r="C161" i="23"/>
  <c r="Y160" i="23"/>
  <c r="Q160" i="23"/>
  <c r="C160" i="23"/>
  <c r="Y154" i="23"/>
  <c r="Q154" i="23"/>
  <c r="C154" i="23"/>
  <c r="Y141" i="23"/>
  <c r="Q141" i="23"/>
  <c r="C141" i="23"/>
  <c r="Y130" i="23"/>
  <c r="Q130" i="23"/>
  <c r="C130" i="23"/>
  <c r="Y114" i="23"/>
  <c r="Q114" i="23"/>
  <c r="C114" i="23"/>
  <c r="Y108" i="23"/>
  <c r="Q108" i="23"/>
  <c r="C108" i="23"/>
  <c r="Y101" i="23"/>
  <c r="Q101" i="23"/>
  <c r="C101" i="23"/>
  <c r="Y97" i="23"/>
  <c r="Q97" i="23"/>
  <c r="C97" i="23"/>
  <c r="Y96" i="23"/>
  <c r="Q96" i="23"/>
  <c r="C96" i="23"/>
  <c r="Y94" i="23"/>
  <c r="Q94" i="23"/>
  <c r="C94" i="23"/>
  <c r="Y81" i="23"/>
  <c r="Q81" i="23"/>
  <c r="C81" i="23"/>
  <c r="Y79" i="23"/>
  <c r="Q79" i="23"/>
  <c r="C79" i="23"/>
  <c r="Y75" i="23"/>
  <c r="Q75" i="23"/>
  <c r="C75" i="23"/>
  <c r="Y66" i="23"/>
  <c r="Q66" i="23"/>
  <c r="C66" i="23"/>
  <c r="Y54" i="23"/>
  <c r="Q54" i="23"/>
  <c r="C54" i="23"/>
  <c r="Y49" i="23"/>
  <c r="Q49" i="23"/>
  <c r="C49" i="23"/>
  <c r="Y47" i="23"/>
  <c r="Q47" i="23"/>
  <c r="C47" i="23"/>
  <c r="Y3" i="23"/>
  <c r="Q3" i="23"/>
  <c r="C3" i="23"/>
  <c r="Y209" i="23"/>
  <c r="Q209" i="23"/>
  <c r="C209" i="23"/>
  <c r="Y277" i="23"/>
  <c r="Q277" i="23"/>
  <c r="C277" i="23"/>
  <c r="Y236" i="23"/>
  <c r="Q236" i="23"/>
  <c r="C236" i="23"/>
  <c r="Y231" i="23"/>
  <c r="Q231" i="23"/>
  <c r="C231" i="23"/>
  <c r="Y229" i="23"/>
  <c r="Q229" i="23"/>
  <c r="C229" i="23"/>
  <c r="Y228" i="23"/>
  <c r="Q228" i="23"/>
  <c r="C228" i="23"/>
  <c r="Y201" i="23"/>
  <c r="Q201" i="23"/>
  <c r="C201" i="23"/>
  <c r="Y199" i="23"/>
  <c r="Q199" i="23"/>
  <c r="C199" i="23"/>
  <c r="Y180" i="23"/>
  <c r="Q180" i="23"/>
  <c r="C180" i="23"/>
  <c r="Y172" i="23"/>
  <c r="Q172" i="23"/>
  <c r="C172" i="23"/>
  <c r="Y168" i="23"/>
  <c r="Q168" i="23"/>
  <c r="C168" i="23"/>
  <c r="Y148" i="23"/>
  <c r="Q148" i="23"/>
  <c r="C148" i="23"/>
  <c r="Y137" i="23"/>
  <c r="Q137" i="23"/>
  <c r="C137" i="23"/>
  <c r="Y112" i="23"/>
  <c r="Q112" i="23"/>
  <c r="C112" i="23"/>
  <c r="Y91" i="23"/>
  <c r="Q91" i="23"/>
  <c r="C91" i="23"/>
  <c r="Y59" i="23"/>
  <c r="Q59" i="23"/>
  <c r="C59" i="23"/>
  <c r="Y46" i="23"/>
  <c r="Q46" i="23"/>
  <c r="C46" i="23"/>
  <c r="Y42" i="23"/>
  <c r="Q42" i="23"/>
  <c r="C42" i="23"/>
  <c r="Y16" i="23"/>
  <c r="Q16" i="23"/>
  <c r="C16" i="23"/>
  <c r="Y11" i="23"/>
  <c r="Q11" i="23"/>
  <c r="C11" i="23"/>
  <c r="Y4" i="23"/>
  <c r="Q4" i="23"/>
  <c r="C4" i="23"/>
  <c r="Y274" i="23"/>
  <c r="Q274" i="23"/>
  <c r="C274" i="23"/>
  <c r="Y272" i="23"/>
  <c r="Q272" i="23"/>
  <c r="C272" i="23"/>
  <c r="Y268" i="23"/>
  <c r="Q268" i="23"/>
  <c r="C268" i="23"/>
  <c r="Y266" i="23"/>
  <c r="Q266" i="23"/>
  <c r="C266" i="23"/>
  <c r="Y264" i="23"/>
  <c r="Q264" i="23"/>
  <c r="C264" i="23"/>
  <c r="Y253" i="23"/>
  <c r="Q253" i="23"/>
  <c r="C253" i="23"/>
  <c r="Y247" i="23"/>
  <c r="Q247" i="23"/>
  <c r="C247" i="23"/>
  <c r="Y234" i="23"/>
  <c r="Q234" i="23"/>
  <c r="C234" i="23"/>
  <c r="Y230" i="23"/>
  <c r="Q230" i="23"/>
  <c r="C230" i="23"/>
  <c r="Y220" i="23"/>
  <c r="Q220" i="23"/>
  <c r="C220" i="23"/>
  <c r="Y204" i="23"/>
  <c r="Q204" i="23"/>
  <c r="C204" i="23"/>
  <c r="Y191" i="23"/>
  <c r="Q191" i="23"/>
  <c r="C191" i="23"/>
  <c r="Y167" i="23"/>
  <c r="Q167" i="23"/>
  <c r="C167" i="23"/>
  <c r="Y156" i="23"/>
  <c r="Q156" i="23"/>
  <c r="C156" i="23"/>
  <c r="Y140" i="23"/>
  <c r="Q140" i="23"/>
  <c r="C140" i="23"/>
  <c r="Y131" i="23"/>
  <c r="Q131" i="23"/>
  <c r="C131" i="23"/>
  <c r="Y129" i="23"/>
  <c r="Q129" i="23"/>
  <c r="C129" i="23"/>
  <c r="Y128" i="23"/>
  <c r="Q128" i="23"/>
  <c r="C128" i="23"/>
  <c r="Y125" i="23"/>
  <c r="Q125" i="23"/>
  <c r="C125" i="23"/>
  <c r="Y124" i="23"/>
  <c r="Q124" i="23"/>
  <c r="C124" i="23"/>
  <c r="Y118" i="23"/>
  <c r="Q118" i="23"/>
  <c r="C118" i="23"/>
  <c r="Y86" i="23"/>
  <c r="Q86" i="23"/>
  <c r="C86" i="23"/>
  <c r="Y72" i="23"/>
  <c r="Q72" i="23"/>
  <c r="C72" i="23"/>
  <c r="Y10" i="23"/>
  <c r="Q10" i="23"/>
  <c r="C10" i="23"/>
  <c r="Y276" i="23"/>
  <c r="Q276" i="23"/>
  <c r="C276" i="23"/>
  <c r="Y254" i="23"/>
  <c r="Q254" i="23"/>
  <c r="C254" i="23"/>
  <c r="Y246" i="23"/>
  <c r="Q246" i="23"/>
  <c r="C246" i="23"/>
  <c r="Y233" i="23"/>
  <c r="Q233" i="23"/>
  <c r="C233" i="23"/>
  <c r="Y157" i="23"/>
  <c r="Q157" i="23"/>
  <c r="C157" i="23"/>
  <c r="Y152" i="23"/>
  <c r="Q152" i="23"/>
  <c r="C152" i="23"/>
  <c r="Y150" i="23"/>
  <c r="Q150" i="23"/>
  <c r="C150" i="23"/>
  <c r="Y111" i="23"/>
  <c r="Q111" i="23"/>
  <c r="C111" i="23"/>
  <c r="Y95" i="23"/>
  <c r="Q95" i="23"/>
  <c r="C95" i="23"/>
  <c r="Y90" i="23"/>
  <c r="Q90" i="23"/>
  <c r="C90" i="23"/>
  <c r="Y85" i="23"/>
  <c r="Q85" i="23"/>
  <c r="C85" i="23"/>
  <c r="Y78" i="23"/>
  <c r="Q78" i="23"/>
  <c r="C78" i="23"/>
  <c r="Y74" i="23"/>
  <c r="Q74" i="23"/>
  <c r="C74" i="23"/>
  <c r="Y73" i="23"/>
  <c r="Q73" i="23"/>
  <c r="C73" i="23"/>
  <c r="Y70" i="23"/>
  <c r="Q70" i="23"/>
  <c r="C70" i="23"/>
  <c r="Y7" i="23"/>
  <c r="Q7" i="23"/>
  <c r="C7" i="23"/>
  <c r="Y269" i="23"/>
  <c r="Q269" i="23"/>
  <c r="C269" i="23"/>
  <c r="Y263" i="23"/>
  <c r="Q263" i="23"/>
  <c r="C263" i="23"/>
  <c r="Y249" i="23"/>
  <c r="Q249" i="23"/>
  <c r="C249" i="23"/>
  <c r="Y241" i="23"/>
  <c r="Q241" i="23"/>
  <c r="C241" i="23"/>
  <c r="Y240" i="23"/>
  <c r="Q240" i="23"/>
  <c r="C240" i="23"/>
  <c r="Y217" i="23"/>
  <c r="Q217" i="23"/>
  <c r="C217" i="23"/>
  <c r="Y193" i="23"/>
  <c r="Q193" i="23"/>
  <c r="C193" i="23"/>
  <c r="Y192" i="23"/>
  <c r="Q192" i="23"/>
  <c r="C192" i="23"/>
  <c r="Y190" i="23"/>
  <c r="Q190" i="23"/>
  <c r="C190" i="23"/>
  <c r="Y181" i="23"/>
  <c r="Q181" i="23"/>
  <c r="C181" i="23"/>
  <c r="Y178" i="23"/>
  <c r="Q178" i="23"/>
  <c r="C178" i="23"/>
  <c r="Y166" i="23"/>
  <c r="Q166" i="23"/>
  <c r="C166" i="23"/>
  <c r="Y165" i="23"/>
  <c r="Q165" i="23"/>
  <c r="C165" i="23"/>
  <c r="Y149" i="23"/>
  <c r="Q149" i="23"/>
  <c r="C149" i="23"/>
  <c r="Y136" i="23"/>
  <c r="Q136" i="23"/>
  <c r="C136" i="23"/>
  <c r="Y135" i="23"/>
  <c r="Q135" i="23"/>
  <c r="C135" i="23"/>
  <c r="Y134" i="23"/>
  <c r="Q134" i="23"/>
  <c r="C134" i="23"/>
  <c r="Y82" i="23"/>
  <c r="Q82" i="23"/>
  <c r="C82" i="23"/>
  <c r="Y41" i="23"/>
  <c r="Q41" i="23"/>
  <c r="C41" i="23"/>
  <c r="Y33" i="23"/>
  <c r="Q33" i="23"/>
  <c r="C33" i="23"/>
  <c r="Y252" i="23"/>
  <c r="Q252" i="23"/>
  <c r="C252" i="23"/>
  <c r="Y179" i="23"/>
  <c r="Q179" i="23"/>
  <c r="C179" i="23"/>
  <c r="Y159" i="23"/>
  <c r="Q159" i="23"/>
  <c r="C159" i="23"/>
  <c r="Y155" i="23"/>
  <c r="Q155" i="23"/>
  <c r="C155" i="23"/>
  <c r="Y153" i="23"/>
  <c r="Q153" i="23"/>
  <c r="C153" i="23"/>
  <c r="Y92" i="23"/>
  <c r="Q92" i="23"/>
  <c r="C92" i="23"/>
  <c r="Y77" i="23"/>
  <c r="Q77" i="23"/>
  <c r="C77" i="23"/>
  <c r="Y71" i="23"/>
  <c r="Q71" i="23"/>
  <c r="C71" i="23"/>
  <c r="Y69" i="23"/>
  <c r="Q69" i="23"/>
  <c r="C69" i="23"/>
  <c r="Y56" i="23"/>
  <c r="Q56" i="23"/>
  <c r="C56" i="23"/>
  <c r="Y53" i="23"/>
  <c r="Q53" i="23"/>
  <c r="C53" i="23"/>
  <c r="Y50" i="23"/>
  <c r="Q50" i="23"/>
  <c r="C50" i="23"/>
  <c r="Y132" i="23"/>
  <c r="Q132" i="23"/>
  <c r="C132" i="23"/>
  <c r="Y58" i="23"/>
  <c r="Q58" i="23"/>
  <c r="C58" i="23"/>
  <c r="Y55" i="23"/>
  <c r="Q55" i="23"/>
  <c r="C55" i="23"/>
  <c r="Y52" i="23"/>
  <c r="Q52" i="23"/>
  <c r="C52" i="23"/>
  <c r="Y36" i="23"/>
  <c r="Q36" i="23"/>
  <c r="C36" i="23"/>
  <c r="Y12" i="23"/>
  <c r="Q12" i="23"/>
  <c r="C12" i="23"/>
  <c r="Y6" i="23"/>
  <c r="Q6" i="23"/>
  <c r="C6" i="23"/>
  <c r="Y242" i="23"/>
  <c r="Q242" i="23"/>
  <c r="C242" i="23"/>
  <c r="Y113" i="23"/>
  <c r="Q113" i="23"/>
  <c r="C113" i="23"/>
  <c r="Y106" i="23"/>
  <c r="Q106" i="23"/>
  <c r="C106" i="23"/>
  <c r="Y76" i="23"/>
  <c r="Q76" i="23"/>
  <c r="C76" i="23"/>
  <c r="Y61" i="23"/>
  <c r="Q61" i="23"/>
  <c r="C61" i="23"/>
  <c r="Y5" i="23"/>
  <c r="Q5" i="23"/>
  <c r="C5" i="23"/>
  <c r="Y39" i="23"/>
  <c r="Q39" i="23"/>
  <c r="C39" i="23"/>
  <c r="Y19" i="23"/>
  <c r="Q19" i="23"/>
  <c r="C19" i="23"/>
  <c r="Y138" i="23"/>
  <c r="Q138" i="23"/>
  <c r="C138" i="23"/>
  <c r="Y147" i="23"/>
  <c r="Q147" i="23"/>
  <c r="C147" i="23"/>
  <c r="Y67" i="23"/>
  <c r="Q67" i="23"/>
  <c r="C67" i="23"/>
  <c r="Y29" i="23"/>
  <c r="Q29" i="23"/>
  <c r="C29" i="23"/>
  <c r="Y28" i="23"/>
  <c r="Q28" i="23"/>
  <c r="C28" i="23"/>
  <c r="Y62" i="23"/>
  <c r="Q62" i="23"/>
  <c r="C62" i="23"/>
  <c r="Y32" i="23"/>
  <c r="Q32" i="23"/>
  <c r="C32" i="23"/>
  <c r="Y34" i="23"/>
  <c r="Q34" i="23"/>
  <c r="C34" i="23"/>
  <c r="Y45" i="23"/>
  <c r="Q45" i="23"/>
  <c r="C45" i="23"/>
  <c r="Y122" i="23"/>
  <c r="Q122" i="23"/>
  <c r="C122" i="23"/>
  <c r="Y23" i="23"/>
  <c r="Q23" i="23"/>
  <c r="C23" i="23"/>
  <c r="Y22" i="23"/>
  <c r="Q22" i="23"/>
  <c r="C22" i="23"/>
  <c r="Y83" i="23"/>
  <c r="Q83" i="23"/>
  <c r="C83" i="23"/>
  <c r="Y21" i="23"/>
  <c r="Q21" i="23"/>
  <c r="C21" i="23"/>
  <c r="Y38" i="23"/>
  <c r="Q38" i="23"/>
  <c r="C38" i="23"/>
  <c r="Y99" i="23"/>
  <c r="Q99" i="23"/>
  <c r="C99" i="23"/>
  <c r="Y88" i="23"/>
  <c r="Q88" i="23"/>
  <c r="C88" i="23"/>
  <c r="Y208" i="23"/>
  <c r="Q208" i="23"/>
  <c r="C208" i="23"/>
  <c r="Y37" i="23"/>
  <c r="Q37" i="23"/>
  <c r="C37" i="23"/>
  <c r="Y30" i="23"/>
  <c r="Q30" i="23"/>
  <c r="C30" i="23"/>
  <c r="Y20" i="23"/>
  <c r="Q20" i="23"/>
  <c r="C20" i="23"/>
  <c r="Y14" i="23"/>
  <c r="Q14" i="23"/>
  <c r="C14" i="23"/>
  <c r="Y121" i="23"/>
  <c r="Q121" i="23"/>
  <c r="C121" i="23"/>
  <c r="Y35" i="23"/>
  <c r="Q35" i="23"/>
  <c r="C35" i="23"/>
  <c r="Y133" i="23"/>
  <c r="Q133" i="23"/>
  <c r="C133" i="23"/>
  <c r="Y123" i="23"/>
  <c r="Q123" i="23"/>
  <c r="C123" i="23"/>
  <c r="Y151" i="23"/>
  <c r="Q151" i="23"/>
  <c r="C151" i="23"/>
  <c r="Y98" i="23"/>
  <c r="Q98" i="23"/>
  <c r="C98" i="23"/>
  <c r="Y18" i="23"/>
  <c r="Q18" i="23"/>
  <c r="C18" i="23"/>
  <c r="Y116" i="23"/>
  <c r="Q116" i="23"/>
  <c r="C116" i="23"/>
  <c r="Y107" i="23"/>
  <c r="Q107" i="23"/>
  <c r="C107" i="23"/>
  <c r="Y158" i="23"/>
  <c r="Q158" i="23"/>
  <c r="C158" i="23"/>
  <c r="Y44" i="23"/>
  <c r="Q44" i="23"/>
  <c r="C44" i="23"/>
  <c r="Y162" i="23"/>
  <c r="Q162" i="23"/>
  <c r="C162" i="23"/>
  <c r="Y40" i="23"/>
  <c r="Q40" i="23"/>
  <c r="C40" i="23"/>
  <c r="Y89" i="23"/>
  <c r="Q89" i="23"/>
  <c r="C89" i="23"/>
  <c r="Y51" i="23"/>
  <c r="Q51" i="23"/>
  <c r="C51" i="23"/>
  <c r="Y329" i="23"/>
  <c r="Q329" i="23"/>
  <c r="C329" i="23"/>
  <c r="Y9" i="23"/>
  <c r="Q9" i="23"/>
  <c r="C9" i="23"/>
  <c r="Y177" i="23"/>
  <c r="Q177" i="23"/>
  <c r="C177" i="23"/>
  <c r="Y60" i="23"/>
  <c r="Q60" i="23"/>
  <c r="C60" i="23"/>
  <c r="Y194" i="23"/>
  <c r="Q194" i="23"/>
  <c r="C194" i="23"/>
  <c r="Y221" i="23"/>
  <c r="Q221" i="23"/>
  <c r="C221" i="23"/>
  <c r="Y87" i="23"/>
  <c r="Q87" i="23"/>
  <c r="C87" i="23"/>
  <c r="Y206" i="23"/>
  <c r="Q206" i="23"/>
  <c r="C206" i="23"/>
  <c r="Y197" i="23"/>
  <c r="Y188" i="23"/>
  <c r="Y755" i="23"/>
  <c r="Y767" i="23"/>
  <c r="Y791" i="23"/>
  <c r="Y744" i="23"/>
  <c r="Y739" i="23"/>
  <c r="Y695" i="23"/>
  <c r="Y790" i="23"/>
  <c r="Y700" i="23"/>
  <c r="Y747" i="23"/>
  <c r="Y745" i="23"/>
  <c r="V64" i="23"/>
  <c r="Q64" i="23"/>
  <c r="C64" i="23"/>
  <c r="V576" i="23"/>
  <c r="Q576" i="23"/>
  <c r="C576" i="23"/>
  <c r="V575" i="23"/>
  <c r="Q575" i="23"/>
  <c r="C575" i="23"/>
  <c r="V571" i="23"/>
  <c r="Q571" i="23"/>
  <c r="C571" i="23"/>
  <c r="V567" i="23"/>
  <c r="Q567" i="23"/>
  <c r="C567" i="23"/>
  <c r="V566" i="23"/>
  <c r="Q566" i="23"/>
  <c r="C566" i="23"/>
  <c r="V497" i="23"/>
  <c r="Q497" i="23"/>
  <c r="C497" i="23"/>
  <c r="V494" i="23"/>
  <c r="Q494" i="23"/>
  <c r="C494" i="23"/>
  <c r="V407" i="23"/>
  <c r="Q407" i="23"/>
  <c r="C407" i="23"/>
  <c r="V382" i="23"/>
  <c r="Q382" i="23"/>
  <c r="C382" i="23"/>
  <c r="V379" i="23"/>
  <c r="Q379" i="23"/>
  <c r="C379" i="23"/>
  <c r="V367" i="23"/>
  <c r="Q367" i="23"/>
  <c r="C367" i="23"/>
  <c r="V360" i="23"/>
  <c r="Q360" i="23"/>
  <c r="C360" i="23"/>
  <c r="V359" i="23"/>
  <c r="Q359" i="23"/>
  <c r="C359" i="23"/>
  <c r="V352" i="23"/>
  <c r="Q352" i="23"/>
  <c r="C352" i="23"/>
  <c r="V348" i="23"/>
  <c r="Q348" i="23"/>
  <c r="C348" i="23"/>
  <c r="V323" i="23"/>
  <c r="Q323" i="23"/>
  <c r="C323" i="23"/>
  <c r="V256" i="23"/>
  <c r="Q256" i="23"/>
  <c r="C256" i="23"/>
  <c r="V238" i="23"/>
  <c r="Q238" i="23"/>
  <c r="C238" i="23"/>
  <c r="V618" i="23"/>
  <c r="Q618" i="23"/>
  <c r="C618" i="23"/>
  <c r="V613" i="23"/>
  <c r="Q613" i="23"/>
  <c r="C613" i="23"/>
  <c r="V577" i="23"/>
  <c r="Q577" i="23"/>
  <c r="C577" i="23"/>
  <c r="V424" i="23"/>
  <c r="Q424" i="23"/>
  <c r="C424" i="23"/>
  <c r="V390" i="23"/>
  <c r="Q390" i="23"/>
  <c r="C390" i="23"/>
  <c r="V386" i="23"/>
  <c r="Q386" i="23"/>
  <c r="C386" i="23"/>
  <c r="V377" i="23"/>
  <c r="Q377" i="23"/>
  <c r="C377" i="23"/>
  <c r="V370" i="23"/>
  <c r="Q370" i="23"/>
  <c r="C370" i="23"/>
  <c r="V361" i="23"/>
  <c r="Q361" i="23"/>
  <c r="C361" i="23"/>
  <c r="V355" i="23"/>
  <c r="Q355" i="23"/>
  <c r="C355" i="23"/>
  <c r="V289" i="23"/>
  <c r="Q289" i="23"/>
  <c r="C289" i="23"/>
  <c r="V213" i="23"/>
  <c r="Q213" i="23"/>
  <c r="C213" i="23"/>
  <c r="V602" i="23"/>
  <c r="Q602" i="23"/>
  <c r="C602" i="23"/>
  <c r="V533" i="23"/>
  <c r="Q533" i="23"/>
  <c r="C533" i="23"/>
  <c r="V519" i="23"/>
  <c r="Q519" i="23"/>
  <c r="C519" i="23"/>
  <c r="V496" i="23"/>
  <c r="Q496" i="23"/>
  <c r="C496" i="23"/>
  <c r="V495" i="23"/>
  <c r="Q495" i="23"/>
  <c r="C495" i="23"/>
  <c r="V491" i="23"/>
  <c r="Q491" i="23"/>
  <c r="C491" i="23"/>
  <c r="V486" i="23"/>
  <c r="Q486" i="23"/>
  <c r="C486" i="23"/>
  <c r="V446" i="23"/>
  <c r="Q446" i="23"/>
  <c r="C446" i="23"/>
  <c r="V428" i="23"/>
  <c r="Q428" i="23"/>
  <c r="C428" i="23"/>
  <c r="V415" i="23"/>
  <c r="Q415" i="23"/>
  <c r="C415" i="23"/>
  <c r="V401" i="23"/>
  <c r="Q401" i="23"/>
  <c r="C401" i="23"/>
  <c r="V389" i="23"/>
  <c r="Q389" i="23"/>
  <c r="C389" i="23"/>
  <c r="V387" i="23"/>
  <c r="Q387" i="23"/>
  <c r="C387" i="23"/>
  <c r="V385" i="23"/>
  <c r="Q385" i="23"/>
  <c r="C385" i="23"/>
  <c r="V366" i="23"/>
  <c r="Q366" i="23"/>
  <c r="C366" i="23"/>
  <c r="V349" i="23"/>
  <c r="Q349" i="23"/>
  <c r="C349" i="23"/>
  <c r="V337" i="23"/>
  <c r="Q337" i="23"/>
  <c r="C337" i="23"/>
  <c r="V334" i="23"/>
  <c r="Q334" i="23"/>
  <c r="C334" i="23"/>
  <c r="V333" i="23"/>
  <c r="Q333" i="23"/>
  <c r="C333" i="23"/>
  <c r="V332" i="23"/>
  <c r="Q332" i="23"/>
  <c r="C332" i="23"/>
  <c r="V305" i="23"/>
  <c r="Q305" i="23"/>
  <c r="C305" i="23"/>
  <c r="V273" i="23"/>
  <c r="Q273" i="23"/>
  <c r="C273" i="23"/>
  <c r="V257" i="23"/>
  <c r="Q257" i="23"/>
  <c r="C257" i="23"/>
  <c r="V621" i="23"/>
  <c r="Q621" i="23"/>
  <c r="C621" i="23"/>
  <c r="V606" i="23"/>
  <c r="Q606" i="23"/>
  <c r="C606" i="23"/>
  <c r="V578" i="23"/>
  <c r="Q578" i="23"/>
  <c r="C578" i="23"/>
  <c r="V509" i="23"/>
  <c r="Q509" i="23"/>
  <c r="C509" i="23"/>
  <c r="V505" i="23"/>
  <c r="Q505" i="23"/>
  <c r="C505" i="23"/>
  <c r="V461" i="23"/>
  <c r="Q461" i="23"/>
  <c r="C461" i="23"/>
  <c r="V460" i="23"/>
  <c r="Q460" i="23"/>
  <c r="C460" i="23"/>
  <c r="V459" i="23"/>
  <c r="Q459" i="23"/>
  <c r="C459" i="23"/>
  <c r="V438" i="23"/>
  <c r="Q438" i="23"/>
  <c r="C438" i="23"/>
  <c r="V381" i="23"/>
  <c r="Q381" i="23"/>
  <c r="C381" i="23"/>
  <c r="V380" i="23"/>
  <c r="Q380" i="23"/>
  <c r="C380" i="23"/>
  <c r="V350" i="23"/>
  <c r="Q350" i="23"/>
  <c r="C350" i="23"/>
  <c r="V344" i="23"/>
  <c r="Q344" i="23"/>
  <c r="C344" i="23"/>
  <c r="V321" i="23"/>
  <c r="Q321" i="23"/>
  <c r="C321" i="23"/>
  <c r="V320" i="23"/>
  <c r="Q320" i="23"/>
  <c r="C320" i="23"/>
  <c r="V316" i="23"/>
  <c r="Q316" i="23"/>
  <c r="C316" i="23"/>
  <c r="V315" i="23"/>
  <c r="Q315" i="23"/>
  <c r="C315" i="23"/>
  <c r="V306" i="23"/>
  <c r="Q306" i="23"/>
  <c r="C306" i="23"/>
  <c r="V302" i="23"/>
  <c r="Q302" i="23"/>
  <c r="C302" i="23"/>
  <c r="V297" i="23"/>
  <c r="Q297" i="23"/>
  <c r="C297" i="23"/>
  <c r="V225" i="23"/>
  <c r="Q225" i="23"/>
  <c r="C225" i="23"/>
  <c r="V616" i="23"/>
  <c r="Q616" i="23"/>
  <c r="C616" i="23"/>
  <c r="V612" i="23"/>
  <c r="Q612" i="23"/>
  <c r="C612" i="23"/>
  <c r="V582" i="23"/>
  <c r="Q582" i="23"/>
  <c r="C582" i="23"/>
  <c r="V534" i="23"/>
  <c r="Q534" i="23"/>
  <c r="C534" i="23"/>
  <c r="V445" i="23"/>
  <c r="Q445" i="23"/>
  <c r="C445" i="23"/>
  <c r="V396" i="23"/>
  <c r="Q396" i="23"/>
  <c r="C396" i="23"/>
  <c r="V384" i="23"/>
  <c r="Q384" i="23"/>
  <c r="C384" i="23"/>
  <c r="V369" i="23"/>
  <c r="Q369" i="23"/>
  <c r="C369" i="23"/>
  <c r="V364" i="23"/>
  <c r="Q364" i="23"/>
  <c r="C364" i="23"/>
  <c r="V363" i="23"/>
  <c r="Q363" i="23"/>
  <c r="C363" i="23"/>
  <c r="V357" i="23"/>
  <c r="Q357" i="23"/>
  <c r="C357" i="23"/>
  <c r="V354" i="23"/>
  <c r="Q354" i="23"/>
  <c r="C354" i="23"/>
  <c r="V343" i="23"/>
  <c r="Q343" i="23"/>
  <c r="C343" i="23"/>
  <c r="V338" i="23"/>
  <c r="Q338" i="23"/>
  <c r="C338" i="23"/>
  <c r="V336" i="23"/>
  <c r="Q336" i="23"/>
  <c r="C336" i="23"/>
  <c r="V327" i="23"/>
  <c r="Q327" i="23"/>
  <c r="C327" i="23"/>
  <c r="V295" i="23"/>
  <c r="Q295" i="23"/>
  <c r="C295" i="23"/>
  <c r="V218" i="23"/>
  <c r="Q218" i="23"/>
  <c r="C218" i="23"/>
  <c r="V48" i="23"/>
  <c r="Q48" i="23"/>
  <c r="C48" i="23"/>
  <c r="V479" i="23"/>
  <c r="Q479" i="23"/>
  <c r="C479" i="23"/>
  <c r="V483" i="23"/>
  <c r="Q483" i="23"/>
  <c r="C483" i="23"/>
  <c r="V620" i="23"/>
  <c r="Q620" i="23"/>
  <c r="C620" i="23"/>
  <c r="V511" i="23"/>
  <c r="Q511" i="23"/>
  <c r="C511" i="23"/>
  <c r="V402" i="23"/>
  <c r="Q402" i="23"/>
  <c r="C402" i="23"/>
  <c r="V376" i="23"/>
  <c r="Q376" i="23"/>
  <c r="C376" i="23"/>
  <c r="V362" i="23"/>
  <c r="Q362" i="23"/>
  <c r="C362" i="23"/>
  <c r="V356" i="23"/>
  <c r="Q356" i="23"/>
  <c r="C356" i="23"/>
  <c r="V345" i="23"/>
  <c r="Q345" i="23"/>
  <c r="C345" i="23"/>
  <c r="V318" i="23"/>
  <c r="Q318" i="23"/>
  <c r="C318" i="23"/>
  <c r="V313" i="23"/>
  <c r="Q313" i="23"/>
  <c r="C313" i="23"/>
  <c r="V311" i="23"/>
  <c r="Q311" i="23"/>
  <c r="C311" i="23"/>
  <c r="V308" i="23"/>
  <c r="Q308" i="23"/>
  <c r="C308" i="23"/>
  <c r="V301" i="23"/>
  <c r="Q301" i="23"/>
  <c r="C301" i="23"/>
  <c r="V296" i="23"/>
  <c r="Q296" i="23"/>
  <c r="C296" i="23"/>
  <c r="V288" i="23"/>
  <c r="Q288" i="23"/>
  <c r="C288" i="23"/>
  <c r="V239" i="23"/>
  <c r="Q239" i="23"/>
  <c r="C239" i="23"/>
  <c r="V475" i="23"/>
  <c r="Q475" i="23"/>
  <c r="C475" i="23"/>
  <c r="V622" i="23"/>
  <c r="Q622" i="23"/>
  <c r="C622" i="23"/>
  <c r="V608" i="23"/>
  <c r="Q608" i="23"/>
  <c r="C608" i="23"/>
  <c r="V607" i="23"/>
  <c r="Q607" i="23"/>
  <c r="C607" i="23"/>
  <c r="V584" i="23"/>
  <c r="Q584" i="23"/>
  <c r="C584" i="23"/>
  <c r="V568" i="23"/>
  <c r="Q568" i="23"/>
  <c r="C568" i="23"/>
  <c r="V565" i="23"/>
  <c r="Q565" i="23"/>
  <c r="C565" i="23"/>
  <c r="V499" i="23"/>
  <c r="Q499" i="23"/>
  <c r="C499" i="23"/>
  <c r="V391" i="23"/>
  <c r="Q391" i="23"/>
  <c r="C391" i="23"/>
  <c r="V383" i="23"/>
  <c r="Q383" i="23"/>
  <c r="C383" i="23"/>
  <c r="V372" i="23"/>
  <c r="Q372" i="23"/>
  <c r="C372" i="23"/>
  <c r="V341" i="23"/>
  <c r="Q341" i="23"/>
  <c r="C341" i="23"/>
  <c r="V312" i="23"/>
  <c r="Q312" i="23"/>
  <c r="C312" i="23"/>
  <c r="V309" i="23"/>
  <c r="Q309" i="23"/>
  <c r="C309" i="23"/>
  <c r="V307" i="23"/>
  <c r="Q307" i="23"/>
  <c r="C307" i="23"/>
  <c r="V300" i="23"/>
  <c r="Q300" i="23"/>
  <c r="C300" i="23"/>
  <c r="V294" i="23"/>
  <c r="Q294" i="23"/>
  <c r="C294" i="23"/>
  <c r="V291" i="23"/>
  <c r="Q291" i="23"/>
  <c r="C291" i="23"/>
  <c r="V261" i="23"/>
  <c r="Q261" i="23"/>
  <c r="C261" i="23"/>
  <c r="V216" i="23"/>
  <c r="Q216" i="23"/>
  <c r="C216" i="23"/>
  <c r="V212" i="23"/>
  <c r="Q212" i="23"/>
  <c r="C212" i="23"/>
  <c r="V211" i="23"/>
  <c r="Q211" i="23"/>
  <c r="C211" i="23"/>
  <c r="V210" i="23"/>
  <c r="Q210" i="23"/>
  <c r="C210" i="23"/>
  <c r="V205" i="23"/>
  <c r="Q205" i="23"/>
  <c r="C205" i="23"/>
  <c r="V198" i="23"/>
  <c r="Q198" i="23"/>
  <c r="C198" i="23"/>
  <c r="V535" i="23"/>
  <c r="Q535" i="23"/>
  <c r="C535" i="23"/>
  <c r="V493" i="23"/>
  <c r="Q493" i="23"/>
  <c r="C493" i="23"/>
  <c r="V388" i="23"/>
  <c r="Q388" i="23"/>
  <c r="C388" i="23"/>
  <c r="V378" i="23"/>
  <c r="Q378" i="23"/>
  <c r="C378" i="23"/>
  <c r="V365" i="23"/>
  <c r="Q365" i="23"/>
  <c r="C365" i="23"/>
  <c r="V326" i="23"/>
  <c r="Q326" i="23"/>
  <c r="C326" i="23"/>
  <c r="V317" i="23"/>
  <c r="Q317" i="23"/>
  <c r="C317" i="23"/>
  <c r="V310" i="23"/>
  <c r="Q310" i="23"/>
  <c r="C310" i="23"/>
  <c r="V185" i="23"/>
  <c r="Q185" i="23"/>
  <c r="C185" i="23"/>
  <c r="V145" i="23"/>
  <c r="Q145" i="23"/>
  <c r="C145" i="23"/>
  <c r="V619" i="23"/>
  <c r="Q619" i="23"/>
  <c r="C619" i="23"/>
  <c r="V516" i="23"/>
  <c r="Q516" i="23"/>
  <c r="C516" i="23"/>
  <c r="V515" i="23"/>
  <c r="Q515" i="23"/>
  <c r="C515" i="23"/>
  <c r="V456" i="23"/>
  <c r="Q456" i="23"/>
  <c r="C456" i="23"/>
  <c r="V368" i="23"/>
  <c r="Q368" i="23"/>
  <c r="C368" i="23"/>
  <c r="V330" i="23"/>
  <c r="Q330" i="23"/>
  <c r="C330" i="23"/>
  <c r="V319" i="23"/>
  <c r="Q319" i="23"/>
  <c r="C319" i="23"/>
  <c r="V292" i="23"/>
  <c r="Q292" i="23"/>
  <c r="C292" i="23"/>
  <c r="V290" i="23"/>
  <c r="Q290" i="23"/>
  <c r="C290" i="23"/>
  <c r="V259" i="23"/>
  <c r="Q259" i="23"/>
  <c r="C259" i="23"/>
  <c r="V258" i="23"/>
  <c r="Q258" i="23"/>
  <c r="C258" i="23"/>
  <c r="V144" i="23"/>
  <c r="Q144" i="23"/>
  <c r="C144" i="23"/>
  <c r="V484" i="23"/>
  <c r="Q484" i="23"/>
  <c r="C484" i="23"/>
  <c r="V589" i="23"/>
  <c r="Q589" i="23"/>
  <c r="C589" i="23"/>
  <c r="V580" i="23"/>
  <c r="Q580" i="23"/>
  <c r="C580" i="23"/>
  <c r="V508" i="23"/>
  <c r="Q508" i="23"/>
  <c r="C508" i="23"/>
  <c r="V458" i="23"/>
  <c r="Q458" i="23"/>
  <c r="C458" i="23"/>
  <c r="V265" i="23"/>
  <c r="Q265" i="23"/>
  <c r="C265" i="23"/>
  <c r="V215" i="23"/>
  <c r="Q215" i="23"/>
  <c r="C215" i="23"/>
  <c r="V8" i="23"/>
  <c r="Q8" i="23"/>
  <c r="C8" i="23"/>
  <c r="V586" i="23"/>
  <c r="Q586" i="23"/>
  <c r="C586" i="23"/>
  <c r="V539" i="23"/>
  <c r="Q539" i="23"/>
  <c r="C539" i="23"/>
  <c r="V538" i="23"/>
  <c r="Q538" i="23"/>
  <c r="C538" i="23"/>
  <c r="V490" i="23"/>
  <c r="Q490" i="23"/>
  <c r="C490" i="23"/>
  <c r="V219" i="23"/>
  <c r="Q219" i="23"/>
  <c r="C219" i="23"/>
  <c r="V476" i="23"/>
  <c r="Q476" i="23"/>
  <c r="C476" i="23"/>
  <c r="V437" i="23"/>
  <c r="Q437" i="23"/>
  <c r="C437" i="23"/>
  <c r="V335" i="23"/>
  <c r="Q335" i="23"/>
  <c r="C335" i="23"/>
  <c r="V250" i="23"/>
  <c r="Q250" i="23"/>
  <c r="C250" i="23"/>
  <c r="V171" i="23"/>
  <c r="Q171" i="23"/>
  <c r="C171" i="23"/>
  <c r="V126" i="23"/>
  <c r="Q126" i="23"/>
  <c r="C126" i="23"/>
  <c r="V408" i="23"/>
  <c r="Q408" i="23"/>
  <c r="C408" i="23"/>
  <c r="V80" i="23"/>
  <c r="Q80" i="23"/>
  <c r="C80" i="23"/>
  <c r="V510" i="23"/>
  <c r="Q510" i="23"/>
  <c r="C510" i="23"/>
  <c r="V105" i="23"/>
  <c r="Q105" i="23"/>
  <c r="C105" i="23"/>
  <c r="V522" i="23"/>
  <c r="Q522" i="23"/>
  <c r="C522" i="23"/>
  <c r="V457" i="23"/>
  <c r="Q457" i="23"/>
  <c r="C457" i="23"/>
  <c r="V109" i="23"/>
  <c r="Q109" i="23"/>
  <c r="C109" i="23"/>
  <c r="V25" i="23"/>
  <c r="Q25" i="23"/>
  <c r="C25" i="23"/>
  <c r="V68" i="23"/>
  <c r="Q68" i="23"/>
  <c r="C68" i="23"/>
  <c r="V43" i="23"/>
  <c r="Q43" i="23"/>
  <c r="C43" i="23"/>
  <c r="V26" i="23"/>
  <c r="Q26" i="23"/>
  <c r="C26" i="23"/>
  <c r="V207" i="23"/>
  <c r="Q207" i="23"/>
  <c r="C207" i="23"/>
  <c r="V143" i="23"/>
  <c r="Q143" i="23"/>
  <c r="C143" i="23"/>
  <c r="V375" i="23"/>
  <c r="Q375" i="23"/>
  <c r="C375" i="23"/>
  <c r="V324" i="23"/>
  <c r="Q324" i="23"/>
  <c r="C324" i="23"/>
  <c r="V173" i="23"/>
  <c r="Q173" i="23"/>
  <c r="C173" i="23"/>
  <c r="V331" i="23"/>
  <c r="Q331" i="23"/>
  <c r="C331" i="23"/>
  <c r="V163" i="23"/>
  <c r="Q163" i="23"/>
  <c r="C163" i="23"/>
  <c r="V146" i="23"/>
  <c r="Q146" i="23"/>
  <c r="C146" i="23"/>
  <c r="V120" i="23"/>
  <c r="Q120" i="23"/>
  <c r="C120" i="23"/>
  <c r="V65" i="23"/>
  <c r="Q65" i="23"/>
  <c r="C65" i="23"/>
  <c r="V248" i="23"/>
  <c r="Q248" i="23"/>
  <c r="C248" i="23"/>
  <c r="V142" i="23"/>
  <c r="Q142" i="23"/>
  <c r="C142" i="23"/>
  <c r="V100" i="23"/>
  <c r="Q100" i="23"/>
  <c r="C100" i="23"/>
  <c r="V304" i="23"/>
  <c r="Q304" i="23"/>
  <c r="C304" i="23"/>
  <c r="V15" i="23"/>
  <c r="Q15" i="23"/>
  <c r="C15" i="23"/>
  <c r="V262" i="23"/>
  <c r="Q262" i="23"/>
  <c r="C262" i="23"/>
  <c r="V412" i="23"/>
  <c r="Q412" i="23"/>
  <c r="C412" i="23"/>
  <c r="V127" i="23"/>
  <c r="Q127" i="23"/>
  <c r="C127" i="23"/>
  <c r="V17" i="23"/>
  <c r="Q17" i="23"/>
  <c r="C17" i="23"/>
  <c r="V13" i="23"/>
  <c r="Q13" i="23"/>
  <c r="C13" i="23"/>
  <c r="V222" i="23"/>
  <c r="Q222" i="23"/>
  <c r="C222" i="23"/>
  <c r="V104" i="23"/>
  <c r="Q104" i="23"/>
  <c r="C104" i="23"/>
  <c r="V303" i="23"/>
  <c r="Q303" i="23"/>
  <c r="C303" i="23"/>
  <c r="V314" i="23"/>
  <c r="Q314" i="23"/>
  <c r="C314" i="23"/>
  <c r="V339" i="23"/>
  <c r="Q339" i="23"/>
  <c r="C339" i="23"/>
  <c r="V325" i="23"/>
  <c r="Q325" i="23"/>
  <c r="C325" i="23"/>
  <c r="V139" i="23"/>
  <c r="Q139" i="23"/>
  <c r="C139" i="23"/>
  <c r="V322" i="23"/>
  <c r="Q322" i="23"/>
  <c r="C322" i="23"/>
  <c r="V93" i="23"/>
  <c r="Q93" i="23"/>
  <c r="C93" i="23"/>
  <c r="V57" i="23"/>
  <c r="Q57" i="23"/>
  <c r="C57" i="23"/>
  <c r="V340" i="23"/>
  <c r="Q340" i="23"/>
  <c r="C340" i="23"/>
  <c r="V373" i="23"/>
  <c r="Q373" i="23"/>
  <c r="C373" i="23"/>
  <c r="V186" i="23"/>
  <c r="Q186" i="23"/>
  <c r="C186" i="23"/>
  <c r="V286" i="23"/>
  <c r="Q286" i="23"/>
  <c r="C286" i="23"/>
  <c r="V260" i="23"/>
  <c r="Q260" i="23"/>
  <c r="C260" i="23"/>
  <c r="V84" i="23"/>
  <c r="Q84" i="23"/>
  <c r="C84" i="23"/>
  <c r="V63" i="23"/>
  <c r="Q63" i="23"/>
  <c r="C63" i="23"/>
  <c r="V342" i="23"/>
  <c r="Q342" i="23"/>
  <c r="C342" i="23"/>
  <c r="V214" i="23"/>
  <c r="Q214" i="23"/>
  <c r="C214" i="23"/>
  <c r="V117" i="23"/>
  <c r="Q117" i="23"/>
  <c r="C117" i="23"/>
  <c r="V371" i="23"/>
  <c r="Q371" i="23"/>
  <c r="C371" i="23"/>
  <c r="V227" i="23"/>
  <c r="Q227" i="23"/>
  <c r="C227" i="23"/>
  <c r="V189" i="23"/>
  <c r="Q189" i="23"/>
  <c r="C189" i="23"/>
  <c r="V232" i="23"/>
  <c r="Q232" i="23"/>
  <c r="C232" i="23"/>
  <c r="V224" i="23"/>
  <c r="Q224" i="23"/>
  <c r="C224" i="23"/>
  <c r="V184" i="23"/>
  <c r="Q184" i="23"/>
  <c r="C184" i="23"/>
  <c r="V353" i="23"/>
  <c r="Q353" i="23"/>
  <c r="C353" i="23"/>
  <c r="V102" i="23"/>
  <c r="V502" i="23"/>
  <c r="V480" i="23"/>
  <c r="V477" i="23"/>
  <c r="V453" i="23"/>
  <c r="V478" i="23"/>
  <c r="V531" i="23"/>
  <c r="V482" i="23"/>
  <c r="V524" i="23"/>
  <c r="V530" i="23"/>
  <c r="V562" i="23"/>
  <c r="V278" i="23"/>
  <c r="V187" i="23"/>
  <c r="V481" i="23"/>
  <c r="V755" i="23"/>
  <c r="V767" i="23"/>
  <c r="V791" i="23"/>
  <c r="V744" i="23"/>
  <c r="V739" i="23"/>
  <c r="V695" i="23"/>
  <c r="V790" i="23"/>
  <c r="V700" i="23"/>
  <c r="V747" i="23"/>
  <c r="V745" i="23"/>
  <c r="V474" i="23"/>
  <c r="Q132" i="24"/>
  <c r="Q307" i="24"/>
  <c r="Q258" i="24"/>
  <c r="C258" i="24"/>
  <c r="Q191" i="24"/>
  <c r="C191" i="24"/>
  <c r="Q203" i="24"/>
  <c r="Q212" i="24"/>
  <c r="C212" i="24"/>
  <c r="Q223" i="24"/>
  <c r="C223" i="24"/>
  <c r="Q251" i="24"/>
  <c r="C251" i="24"/>
  <c r="Q260" i="24"/>
  <c r="Q262" i="24"/>
  <c r="C262" i="24"/>
  <c r="Q274" i="24"/>
  <c r="Q286" i="24"/>
  <c r="C286" i="24"/>
  <c r="Q297" i="24"/>
  <c r="Q306" i="24"/>
  <c r="C306" i="24"/>
  <c r="Q324" i="24"/>
  <c r="Q327" i="24"/>
  <c r="C327" i="24"/>
  <c r="Q330" i="24"/>
  <c r="Q332" i="24"/>
  <c r="C332" i="24"/>
  <c r="Q305" i="24"/>
  <c r="C305" i="24"/>
  <c r="Q219" i="24"/>
  <c r="C219" i="24"/>
  <c r="Q249" i="24"/>
  <c r="Q198" i="24"/>
  <c r="C198" i="24"/>
  <c r="Q299" i="24"/>
  <c r="C299" i="24"/>
  <c r="Q195" i="24"/>
  <c r="C195" i="24"/>
  <c r="Q206" i="24"/>
  <c r="Q213" i="24"/>
  <c r="C213" i="24"/>
  <c r="Q240" i="24"/>
  <c r="C240" i="24"/>
  <c r="Q255" i="24"/>
  <c r="C255" i="24"/>
  <c r="Q261" i="24"/>
  <c r="Q264" i="24"/>
  <c r="C264" i="24"/>
  <c r="Q279" i="24"/>
  <c r="Q288" i="24"/>
  <c r="C288" i="24"/>
  <c r="Q302" i="24"/>
  <c r="C302" i="24"/>
  <c r="Q312" i="24"/>
  <c r="C312" i="24"/>
  <c r="Q325" i="24"/>
  <c r="C325" i="24"/>
  <c r="Q328" i="24"/>
  <c r="C328" i="24"/>
  <c r="Q331" i="24"/>
  <c r="C331" i="24"/>
  <c r="Q301" i="24"/>
  <c r="C301" i="24"/>
  <c r="Q272" i="24"/>
  <c r="C272" i="24"/>
  <c r="Q684" i="23"/>
  <c r="C684" i="23"/>
  <c r="Q197" i="23"/>
  <c r="Q545" i="23"/>
  <c r="Q187" i="23"/>
  <c r="C187" i="23"/>
  <c r="Q453" i="23"/>
  <c r="C453" i="23"/>
  <c r="Q478" i="23"/>
  <c r="Q482" i="23"/>
  <c r="Q524" i="23"/>
  <c r="C524" i="23"/>
  <c r="Q531" i="23"/>
  <c r="C531" i="23"/>
  <c r="Q653" i="23"/>
  <c r="Q659" i="23"/>
  <c r="C659" i="23"/>
  <c r="Q683" i="23"/>
  <c r="C683" i="23"/>
  <c r="Q706" i="23"/>
  <c r="Q723" i="23"/>
  <c r="Q752" i="23"/>
  <c r="C752" i="23"/>
  <c r="Q762" i="23"/>
  <c r="C762" i="23"/>
  <c r="Q785" i="23"/>
  <c r="C785" i="23"/>
  <c r="Q481" i="23"/>
  <c r="Q700" i="23"/>
  <c r="Q744" i="23"/>
  <c r="Q755" i="23"/>
  <c r="C755" i="23"/>
  <c r="Q790" i="23"/>
  <c r="Q745" i="23"/>
  <c r="C745" i="23"/>
  <c r="Q628" i="23"/>
  <c r="C628" i="23"/>
  <c r="Q188" i="23"/>
  <c r="C188" i="23"/>
  <c r="Q421" i="23"/>
  <c r="Q102" i="23"/>
  <c r="C102" i="23"/>
  <c r="Q278" i="23"/>
  <c r="C278" i="23"/>
  <c r="Q477" i="23"/>
  <c r="Q480" i="23"/>
  <c r="Q502" i="23"/>
  <c r="C502" i="23"/>
  <c r="Q530" i="23"/>
  <c r="C530" i="23"/>
  <c r="Q562" i="23"/>
  <c r="C562" i="23"/>
  <c r="Q654" i="23"/>
  <c r="C654" i="23"/>
  <c r="Q678" i="23"/>
  <c r="C678" i="23"/>
  <c r="Q704" i="23"/>
  <c r="Q718" i="23"/>
  <c r="C718" i="23"/>
  <c r="Q731" i="23"/>
  <c r="C731" i="23"/>
  <c r="Q757" i="23"/>
  <c r="Q772" i="23"/>
  <c r="C772" i="23"/>
  <c r="Q474" i="23"/>
  <c r="C474" i="23"/>
  <c r="Q695" i="23"/>
  <c r="C695" i="23"/>
  <c r="Q739" i="23"/>
  <c r="C739" i="23"/>
  <c r="Q747" i="23"/>
  <c r="C747" i="23"/>
  <c r="Q767" i="23"/>
  <c r="C767" i="23"/>
  <c r="Q791" i="23"/>
  <c r="C791" i="23"/>
  <c r="R628" i="23"/>
  <c r="M628" i="23"/>
  <c r="R684" i="23"/>
  <c r="M684" i="23"/>
  <c r="C307" i="24"/>
  <c r="C421" i="23"/>
  <c r="C132" i="24"/>
  <c r="C260" i="24"/>
  <c r="C324" i="24"/>
  <c r="C279" i="24"/>
  <c r="C249" i="24"/>
  <c r="C206" i="24"/>
  <c r="C297" i="24"/>
  <c r="C330" i="24"/>
  <c r="C274" i="24"/>
  <c r="C261" i="24"/>
  <c r="C203" i="24"/>
  <c r="C790" i="23"/>
  <c r="C481" i="23"/>
  <c r="C482" i="23"/>
  <c r="C478" i="23"/>
  <c r="C477" i="23"/>
  <c r="C545" i="23"/>
  <c r="C757" i="23"/>
  <c r="C706" i="23"/>
  <c r="C653" i="23"/>
  <c r="C723" i="23"/>
  <c r="C700" i="23"/>
  <c r="C744" i="23"/>
  <c r="C480" i="23"/>
  <c r="C197" i="23"/>
  <c r="C704" i="23"/>
</calcChain>
</file>

<file path=xl/sharedStrings.xml><?xml version="1.0" encoding="utf-8"?>
<sst xmlns="http://schemas.openxmlformats.org/spreadsheetml/2006/main" count="4529" uniqueCount="341">
  <si>
    <t>WMM</t>
  </si>
  <si>
    <t>SRA</t>
  </si>
  <si>
    <t>UUS</t>
  </si>
  <si>
    <t>W</t>
  </si>
  <si>
    <t>PDE</t>
  </si>
  <si>
    <t>DNA|4.00mb</t>
  </si>
  <si>
    <t>DNA|4.10mb</t>
  </si>
  <si>
    <t>CGS2</t>
  </si>
  <si>
    <t>4.20MLPAS</t>
  </si>
  <si>
    <t>3.50mbISC</t>
  </si>
  <si>
    <t>F</t>
  </si>
  <si>
    <t>3.80MLBRK</t>
  </si>
  <si>
    <t>3.90mbISC</t>
  </si>
  <si>
    <t>4.10ML GS</t>
  </si>
  <si>
    <t>3.90ML GS</t>
  </si>
  <si>
    <t>3.60ML GS</t>
  </si>
  <si>
    <t>4.40ML GS</t>
  </si>
  <si>
    <t>4.90ML GS</t>
  </si>
  <si>
    <t>3.80ML GS</t>
  </si>
  <si>
    <t>DNA|4.00uk</t>
  </si>
  <si>
    <t>3.70ML GS</t>
  </si>
  <si>
    <t>3.00ML GS</t>
  </si>
  <si>
    <t>2.70ML GS</t>
  </si>
  <si>
    <t>2.60ML GS</t>
  </si>
  <si>
    <t>2.90ML GS</t>
  </si>
  <si>
    <t>4.00ML GS</t>
  </si>
  <si>
    <t>4.20ML GS</t>
  </si>
  <si>
    <t>3.10MD GS</t>
  </si>
  <si>
    <t>3.40ML GS</t>
  </si>
  <si>
    <t>3.20ML GS</t>
  </si>
  <si>
    <t>3.10ML GS</t>
  </si>
  <si>
    <t>2.50ML GS</t>
  </si>
  <si>
    <t>CGS3</t>
  </si>
  <si>
    <t>3.10MLERD</t>
  </si>
  <si>
    <t>3.40MLERD</t>
  </si>
  <si>
    <t>3.20MLERD</t>
  </si>
  <si>
    <t>3.30ML GS</t>
  </si>
  <si>
    <t>3.00MLCDL</t>
  </si>
  <si>
    <t>3.60MLCDL</t>
  </si>
  <si>
    <t>3.30MLCDL</t>
  </si>
  <si>
    <t>2.90MLCDL</t>
  </si>
  <si>
    <t>4.00MLCDL</t>
  </si>
  <si>
    <t>3.40MLCDL</t>
  </si>
  <si>
    <t>3.50ML GS</t>
  </si>
  <si>
    <t>2.80ML GS</t>
  </si>
  <si>
    <t>4.30ML GS</t>
  </si>
  <si>
    <t>4.60ML GS</t>
  </si>
  <si>
    <t>Source</t>
  </si>
  <si>
    <t>Mag</t>
  </si>
  <si>
    <t>sigM</t>
  </si>
  <si>
    <t>Round</t>
  </si>
  <si>
    <t>Ref</t>
  </si>
  <si>
    <t>MMI flag</t>
  </si>
  <si>
    <t>Felt Area flag</t>
  </si>
  <si>
    <t>Mag_flag (UUS)</t>
  </si>
  <si>
    <t>Depth</t>
  </si>
  <si>
    <t>Year</t>
  </si>
  <si>
    <t>Mo</t>
  </si>
  <si>
    <t>Day</t>
  </si>
  <si>
    <t>Hr</t>
  </si>
  <si>
    <t>Min</t>
  </si>
  <si>
    <t>Sec</t>
  </si>
  <si>
    <t>Mag1</t>
  </si>
  <si>
    <t>Mag4</t>
  </si>
  <si>
    <t>MMI (USGS)</t>
  </si>
  <si>
    <t>Mc UU</t>
  </si>
  <si>
    <t>MMI pref</t>
  </si>
  <si>
    <t>Felt Area (km^2)</t>
  </si>
  <si>
    <t>CATALOG EDITING COMMENT (W. J. Arabasz)</t>
  </si>
  <si>
    <t>Mag2     (mb GS)</t>
  </si>
  <si>
    <t>Mag3     (Ms GS)</t>
  </si>
  <si>
    <t>Nsta (PDE)</t>
  </si>
  <si>
    <t>.</t>
  </si>
  <si>
    <t>4.7MLERL</t>
  </si>
  <si>
    <t>2.5MLGS</t>
  </si>
  <si>
    <t>3.0MLGS</t>
  </si>
  <si>
    <t>3.2MLGS</t>
  </si>
  <si>
    <t>3.9MLGS</t>
  </si>
  <si>
    <t>3.0MLSLC</t>
  </si>
  <si>
    <t>3.8MLSLC</t>
  </si>
  <si>
    <t>3.2MLSLC</t>
  </si>
  <si>
    <t>4.1MLSLC</t>
  </si>
  <si>
    <t>3.4MLSLC</t>
  </si>
  <si>
    <t>2.8MLSLC</t>
  </si>
  <si>
    <t>3.6MLSLC</t>
  </si>
  <si>
    <t>3.5MLSLC</t>
  </si>
  <si>
    <t>3.1MLSLC</t>
  </si>
  <si>
    <t>3.3MLSLC</t>
  </si>
  <si>
    <t>2.7MLGS</t>
  </si>
  <si>
    <t>2.7UKERDA</t>
  </si>
  <si>
    <t>2.7MLSLC</t>
  </si>
  <si>
    <t>3.3MLAEC</t>
  </si>
  <si>
    <t>3.5MLAEC</t>
  </si>
  <si>
    <t>2.9MLAEC</t>
  </si>
  <si>
    <t>2.8MLERD</t>
  </si>
  <si>
    <t>3.3MLGS</t>
  </si>
  <si>
    <t>5.1MLGS</t>
  </si>
  <si>
    <t>3.5MLGS</t>
  </si>
  <si>
    <t>2.8MLGS</t>
  </si>
  <si>
    <t>3.1MLGS</t>
  </si>
  <si>
    <t>4.7MLGS</t>
  </si>
  <si>
    <t>3.4MLGS</t>
  </si>
  <si>
    <t>4.3UKGS</t>
  </si>
  <si>
    <t>3.9MLSLC</t>
  </si>
  <si>
    <t>3.1UKGS</t>
  </si>
  <si>
    <t>3.8MLGS</t>
  </si>
  <si>
    <t>2.9MLGS</t>
  </si>
  <si>
    <t>3.6MLGS</t>
  </si>
  <si>
    <t>4.1MLGS</t>
  </si>
  <si>
    <t>3.8MLBRK</t>
  </si>
  <si>
    <t>4.9MLBUT</t>
  </si>
  <si>
    <t>3.4MLBUT</t>
  </si>
  <si>
    <t>Felt/    Damage Flag</t>
  </si>
  <si>
    <t>Mw5.22DOS</t>
  </si>
  <si>
    <t>Mw5.31DOS</t>
  </si>
  <si>
    <t>SC93</t>
  </si>
  <si>
    <t>4.30ML UU</t>
  </si>
  <si>
    <t>3.20ML UU</t>
  </si>
  <si>
    <t>4.10ML UU</t>
  </si>
  <si>
    <t>3.90ML UU</t>
  </si>
  <si>
    <t>4.00ML UU</t>
  </si>
  <si>
    <t>4.50Mn GDW</t>
  </si>
  <si>
    <t>3.10ML UU</t>
  </si>
  <si>
    <t>3.30ML UU</t>
  </si>
  <si>
    <t>2.40ML UU</t>
  </si>
  <si>
    <t>2.90ML UU</t>
  </si>
  <si>
    <t>3.50ML UU</t>
  </si>
  <si>
    <t>5.99MwDOS</t>
  </si>
  <si>
    <t>3.60ML UU</t>
  </si>
  <si>
    <t>3.40ML UU</t>
  </si>
  <si>
    <t>2.80ML UU</t>
  </si>
  <si>
    <t>3.80ML UU</t>
  </si>
  <si>
    <t>ML UU</t>
  </si>
  <si>
    <t>W (rev.)</t>
  </si>
  <si>
    <t>M5.02 in WMM catalog (from Doser and Smith, 1982) judged to be unreliable because of methodology (see WGUEP report).</t>
  </si>
  <si>
    <t xml:space="preserve">Mw of 5.22 from Doser and Smith (1982) judged to be unreliable because of methodology (see WGUEP report).   </t>
  </si>
  <si>
    <t>Event verified in Univ. of Utah Seismological Bulletin for July-Sept. 1963.</t>
  </si>
  <si>
    <t xml:space="preserve">Verified in Univ. of Utah Seismological Bulletin for 1967, which reports an ML of 3.0 at DUG. </t>
  </si>
  <si>
    <t xml:space="preserve">4.95UNR|mw </t>
  </si>
  <si>
    <t xml:space="preserve">Not inUUS catalog.  But UUS catalog does include a close event of M 1.6 at 11:23 on 1972 01/22.  </t>
  </si>
  <si>
    <t>WMM (UNR) Mw of 4.95 (from Doser &amp; Smith, 1992) is judged to be unreliable because of methodology (see WGUEP report).</t>
  </si>
  <si>
    <t xml:space="preserve">Note:  MLCDL=ML UU (cited from Carver et al. (1983) </t>
  </si>
  <si>
    <t>Not in UUS catalog.</t>
  </si>
  <si>
    <t>3.3ML DUG</t>
  </si>
  <si>
    <t>3.4 ML DUG</t>
  </si>
  <si>
    <t>3.7 ML DUG</t>
  </si>
  <si>
    <t>2.8 ML DUG</t>
  </si>
  <si>
    <t>4.1 ML DUG</t>
  </si>
  <si>
    <t>3.1 ML SLC</t>
  </si>
  <si>
    <t>2.9 ML DUG</t>
  </si>
  <si>
    <t>Single-station ML UU =3.1 at SLC (UUSS mag. cards)</t>
  </si>
  <si>
    <t>3.8 ML DUG</t>
  </si>
  <si>
    <t>3.3 ML DUG</t>
  </si>
  <si>
    <t>4.1 ML SLC</t>
  </si>
  <si>
    <t>3.1 ML DUG</t>
  </si>
  <si>
    <t>2.7 ML DUG</t>
  </si>
  <si>
    <t>3.0 ML DUG</t>
  </si>
  <si>
    <t>3.6ML SLC</t>
  </si>
  <si>
    <t>Single-station ML UU =3.5 at DUG (p-p amplitudes &lt; 1  mm).  Note:  Beginning in 1981, single-station ML values are not retained in the UUS catalog.</t>
  </si>
  <si>
    <t>Single-station ML UU =3.3 at DUG (p-p ampllitudes &lt; 1 mm, UUSS mag. cards)</t>
  </si>
  <si>
    <t>Single-station ML UU =3.7 at DUG (p-p amplitudes &lt; 1 mm, UUSS mag. cards)</t>
  </si>
  <si>
    <t>Single-station ML UU =2.8 at DUG (p-p amplitudes &lt; 1 mm, UUSS mag. cards)</t>
  </si>
  <si>
    <t>Single-station ML UU =4.1 at DUG (p-p amplitudes &gt; 10 mm, UUSS mag. cards)</t>
  </si>
  <si>
    <t>Single-station ML UU =2.9 at DUG (p-p amplitudes &lt; 1 mm, UUSS mag. cards)</t>
  </si>
  <si>
    <t>Single-station ML UU =3.1 at SLC (p-p amplitudes ~3-4 mm, UUSS mag. cards)</t>
  </si>
  <si>
    <t>Single-station ML UU =3.8 at DUG (p-p amplitudes ~1 mm, UUSS mag. cards)</t>
  </si>
  <si>
    <t>Single-station ML UU =3.3 at DUG (p-p amplitudes ~1 mm, UUSS mag. cards)</t>
  </si>
  <si>
    <t>Single-station ML UU =4.1 at SLC (p-p amplitudes ~10-20 mm, UUSS mag. cards)</t>
  </si>
  <si>
    <t>Single-station ML UU =3.4 at DUG (p-p amplitudes ~1 mm, UUSS mag. cards)</t>
  </si>
  <si>
    <t>Single-station ML UU =3.1 at DUG (p-p amplitudes ~ 1 mm, UUSS mag. cards)</t>
  </si>
  <si>
    <t>Single-station ML UU =3.3 at DUG (p-p amplitudes &lt; 1 mm, UUSS mag. cards)</t>
  </si>
  <si>
    <t>Single-station ML UU =2.73 at DUG (p-p amplitudes &lt; 1 mm, UUSS mag. cards)</t>
  </si>
  <si>
    <t>Single-station ML UU =3.0 at DUG (p-p amplitudes &lt; 1mm, UUSS mag. cards)</t>
  </si>
  <si>
    <t>Single-station ML UU =3.6 at SLC (p-p amplitudes ~3-4 mm, UUSS mag. cards)</t>
  </si>
  <si>
    <t>Single-station ML UU =3.6 at SLC (p-p amplitudes ~3-5 mm, UUSS mag. cards)</t>
  </si>
  <si>
    <t>ML UU=3.8 is an average of 4.0 at SLC (p-p amplitudes ~10-11 mm) and 3.6  at DUG (p-p amplitudes &lt; 1 mm, UUSS mag. cards).</t>
  </si>
  <si>
    <t>4.0ML SLC</t>
  </si>
  <si>
    <t>3.4ML SLC</t>
  </si>
  <si>
    <t>Single-station ML UU =3.4 at SLC (p-p amplitudes ~2-3 mm); p-p amplitudes at DUG &lt; 1 mm (UUSS mag. cards)</t>
  </si>
  <si>
    <t>4.2ML SLC</t>
  </si>
  <si>
    <t>Single-station ML UU =4.2 at SLC (p-p amplitudes ~10-20 mm); p-p amplitudes at DUG &lt; 1 mm (UUSS mag. cards)</t>
  </si>
  <si>
    <t>3.9ML SLC</t>
  </si>
  <si>
    <t>Single-station ML UU =3.9 at SLC (p-p amplitudes ~6-10 mm); p-p amplitudes at DUG &lt; 1 mm (UUSS mag. cards)</t>
  </si>
  <si>
    <t>Single-station ML UU =3.6 at SLC (p-p amplitudes ~10-11 mm); p-p amplitudes at DUG &lt; 1 mm (UUSS mag. cards)</t>
  </si>
  <si>
    <t>Single-station ML UU =3.9 at SLC (p-p amplitudes ~5-10 mm); p-p amplitudes at DUG &lt; 1 mm (UUSS mag. cards)</t>
  </si>
  <si>
    <t>4.4ML SLC</t>
  </si>
  <si>
    <t>Single-station ML UU =4.4 at SLC (p-p amplitudes ~20-30 mm); p-p amplitudes at DUG &lt; 1 mm (UUSS mag. cards)</t>
  </si>
  <si>
    <t>3.7ML SLC</t>
  </si>
  <si>
    <t>Single-station ML UU =3.7 at SLC (p-p amplitudes ~3-7 mm); p-p amplitudes at DUG &lt; 1 mm (UUSS mag. cards)</t>
  </si>
  <si>
    <t>Single-station ML UU =3.7 at SLC (p-p amplitudes ~4-6 mm); p-p amplitudes at DUG &lt; 1 mm (UUSS mag. cards)</t>
  </si>
  <si>
    <t>No UUSS mag. card to recover "ML UU" info.</t>
  </si>
  <si>
    <t>2.8ML SLC</t>
  </si>
  <si>
    <t>Single-station ML UU =2.8 at SLC (p-p amplitudes ~2-3 mm); p-p amplitudes at DUG ~ 1 mm (UUSS mag. cards)</t>
  </si>
  <si>
    <t>3.2ML SLC</t>
  </si>
  <si>
    <t>Single-station ML UU =3.2 at SLC (p-p amplitudes ~18-23 mm); p-p amplitudes at DUG ~ 1 mm (UUSS mag. cards)</t>
  </si>
  <si>
    <t>2.9ML SLC</t>
  </si>
  <si>
    <t>Single-station ML UU =2.9 at SLC (p-p amplitudes ~3-5 mm, UUSS mag. cards)</t>
  </si>
  <si>
    <t>Single-station ML UU =2.9 at SLC (p-p amplitudes ~6-10 mm); p-p amplitudes at DUG ~ 1 mm (UUSS mag. cards)</t>
  </si>
  <si>
    <t>4.3ML DUG</t>
  </si>
  <si>
    <t>Single-station ML UU =4.3 at DUGC (p-p amplitudes ~16-35 mm); p-p amplitudes clipped at SLC (UUSS mag. cards)</t>
  </si>
  <si>
    <t>No UUSS mag. card to recover "ML SLC" info.</t>
  </si>
  <si>
    <t>4.1ML SLC</t>
  </si>
  <si>
    <t>Single-station ML UU =4.1 at SLC (p-p amplitudes ~20-30 mm); p-p amplitudes at DUG &lt; 1 mm, UUSS mag. cards)</t>
  </si>
  <si>
    <t>Single-station ML UU =3.6 at SLC (p-p amplitudes ~7-13 mm); p-p amplitudes at DUG &lt; 1 mm, UUSS mag. cards)</t>
  </si>
  <si>
    <t>Single-station ML UU =3.6 at SLC (p-p amplitudes ~1-3 mm, UUSS mag. cards)</t>
  </si>
  <si>
    <t>4.6ML SLC</t>
  </si>
  <si>
    <t>Single-station ML UU =4.6 at SLC (p-p amplitudes ~9 mm); p-p amplitudes at DUG &lt; 1 mm, UUSS mag. cards)</t>
  </si>
  <si>
    <t>4.5ML SLC</t>
  </si>
  <si>
    <t>Single-station ML UU =4.5 at SLC (p-p amplitudes ~6-10 mm); p-p amplitudes at DUG &lt; 1 mm, UUSS mag. cards)</t>
  </si>
  <si>
    <t>3.3ML SLC</t>
  </si>
  <si>
    <t>Single-station ML UU =3.3 at SLC (p-p amplitudes &lt; 1  mm, UUSS mag. cards)</t>
  </si>
  <si>
    <t xml:space="preserve">Available evidence suggests that this shock near Vernal, Utah, was not a quarry blast.  Dilatational P-wave first motions were observed (albeit not impulsive), and its epicenter is ~13 km south of any of 112 confirmed blasts at a local phosphate quarry near Vernal located by UUSS between 1987 and 2002. </t>
  </si>
  <si>
    <t>2.8ML DUG</t>
  </si>
  <si>
    <t>Single-station ML UU =2.8 at DUG (p-p amplitudes ~2-33 mm); p-p amplitudes at SLC &lt; 1 mm (UUSS mag. cards)</t>
  </si>
  <si>
    <t>2.7ML SLC</t>
  </si>
  <si>
    <t>Single-station ML UU =2.7 at SLC (p-p amplitudes ~2 mm); p-p amplitudes at DUG &lt; 1 mm (UUSS mag. cards)</t>
  </si>
  <si>
    <t>ML UU of 4.0 is an average of 4.05 at SLC and 3.98 at DUG, but p-p amplitudes at both stations are &lt; 1 mm. (UUSS mag. cards).</t>
  </si>
  <si>
    <t>Single-station ML UU =2.7 at SLC (p-p amplitudes &lt; 1 mm, UUSS mag. cards)</t>
  </si>
  <si>
    <t>3.5ML DUG</t>
  </si>
  <si>
    <t>Single-station ML UU =3.5 at DUG (p-p amplitudes ~1-2 mm); p-p amplitudes at SLC &lt; 1 mm (UUSS mag. cards)</t>
  </si>
  <si>
    <t>Event not in UUS catalog.</t>
  </si>
  <si>
    <t>UUSS mag. card not found for the "3.5MLSLC"</t>
  </si>
  <si>
    <t>Single-station ML UU =3.7 at SLC (p-p amplitudes ~6-9 mm, UUSS mag. cards)</t>
  </si>
  <si>
    <t xml:space="preserve">This event  line indeed appears in the DNAG catalog.  The sources of the epicenter and magnitude are uncertain.  No mention of the shock appears in U.S. Earthquakes.   The Univ. of Utah Seismological Bulletin for 1970 reports phase arrivals at CCU, DUG, and PCU, with the remark: "Southern Utah-Nevada Border Mag. 3.0 (U. of U.)."  The latter Wood-Anderson magnitude was measured at DUG.  Adding the subsequently-determined station correction of +0.2 for DUG gives ML UU 3.2.  Because the assigned epicenter is within 4 mi. of Milford, Utah, a magnitude of 4.0 without felt reports is unlikely. </t>
  </si>
  <si>
    <r>
      <t>mb ISC (Nsta</t>
    </r>
    <r>
      <rPr>
        <b/>
        <sz val="11"/>
        <color theme="1"/>
        <rFont val="Calibri"/>
        <family val="2"/>
      </rPr>
      <t>≥</t>
    </r>
    <r>
      <rPr>
        <b/>
        <sz val="8.8000000000000007"/>
        <color theme="1"/>
        <rFont val="Calibri"/>
        <family val="2"/>
      </rPr>
      <t>5)</t>
    </r>
  </si>
  <si>
    <t>Can't find event and magnitude in ISC catalog.  Assume mb PDE and use Conversion Relationship CR-10.</t>
  </si>
  <si>
    <t xml:space="preserve">Likely that unidentifed magnitude is mb PDE.  Use Conversion Relationship CR-10. </t>
  </si>
  <si>
    <t>ML GS</t>
  </si>
  <si>
    <r>
      <t xml:space="preserve">Aftershock of </t>
    </r>
    <r>
      <rPr>
        <b/>
        <sz val="9"/>
        <color theme="1"/>
        <rFont val="Calibri"/>
        <family val="2"/>
        <scheme val="minor"/>
      </rPr>
      <t xml:space="preserve"> M </t>
    </r>
    <r>
      <rPr>
        <sz val="9"/>
        <color theme="1"/>
        <rFont val="Calibri"/>
        <family val="2"/>
        <scheme val="minor"/>
      </rPr>
      <t xml:space="preserve">4.35 Heber earthquake on 1972 10/01 not in UUS catalog.  Assume MD GS ~ ML GS </t>
    </r>
  </si>
  <si>
    <t>Combined Variance</t>
  </si>
  <si>
    <t>sigM     ML UU</t>
  </si>
  <si>
    <t>sigM     Mc UU</t>
  </si>
  <si>
    <t>sigM     ML GS</t>
  </si>
  <si>
    <t>sigM     mb ISC</t>
  </si>
  <si>
    <t>Mag Type</t>
  </si>
  <si>
    <t>Mpred|Xi</t>
  </si>
  <si>
    <t>Mpred|Xvar</t>
  </si>
  <si>
    <t xml:space="preserve">Conversion relationship applied for mb GS=3.2, despite applicability of relationship for 3.3-5.0, because it is sole available size measure. </t>
  </si>
  <si>
    <t>mb GS is from U.S. Earthquakes, 1982 (Stover, 1985).  Assigned mag of 4.37 of unknown type.</t>
  </si>
  <si>
    <t>BEM</t>
  </si>
  <si>
    <t xml:space="preserve">WORKBOOK:  </t>
  </si>
  <si>
    <t xml:space="preserve">CATALOG REGION:  </t>
  </si>
  <si>
    <t xml:space="preserve">     EBR (Extended Border Region):  Area of the UTREXT outside the UTR</t>
  </si>
  <si>
    <t xml:space="preserve">NOTES:  </t>
  </si>
  <si>
    <t xml:space="preserve">WORKSHEETS:  </t>
  </si>
  <si>
    <r>
      <rPr>
        <b/>
        <sz val="11"/>
        <color theme="1"/>
        <rFont val="Calibri"/>
        <family val="2"/>
        <scheme val="minor"/>
      </rPr>
      <t>Explanation of Columns (Fields)</t>
    </r>
    <r>
      <rPr>
        <sz val="11"/>
        <color theme="1"/>
        <rFont val="Calibri"/>
        <family val="2"/>
        <scheme val="minor"/>
      </rPr>
      <t xml:space="preserve"> -- Provides an explanation of the columns (fields) used in each of the worksheets</t>
    </r>
  </si>
  <si>
    <t>[Subcatalog B covers the period from July 1, 1962, through December 31, 1986]</t>
  </si>
  <si>
    <t>March 21, 2014</t>
  </si>
  <si>
    <t>Column</t>
  </si>
  <si>
    <t>Field</t>
  </si>
  <si>
    <r>
      <t xml:space="preserve">Explanation </t>
    </r>
    <r>
      <rPr>
        <sz val="11"/>
        <color theme="1"/>
        <rFont val="Calibri"/>
        <family val="2"/>
        <scheme val="minor"/>
      </rPr>
      <t xml:space="preserve"> </t>
    </r>
  </si>
  <si>
    <t>A</t>
  </si>
  <si>
    <t>B</t>
  </si>
  <si>
    <t>[various]</t>
  </si>
  <si>
    <t>T</t>
  </si>
  <si>
    <t>U</t>
  </si>
  <si>
    <t>V</t>
  </si>
  <si>
    <t>Columns (Fields) are identical to those used in the BEM Catalog (Electronic Supplement E-1)</t>
  </si>
  <si>
    <r>
      <t xml:space="preserve">For Export--BEM_Xvar, Xi </t>
    </r>
    <r>
      <rPr>
        <sz val="11"/>
        <color theme="1"/>
        <rFont val="Calibri"/>
        <family val="2"/>
        <scheme val="minor"/>
      </rPr>
      <t>-- Provides a list of 1135 event lines, chronologically sorted and formatted in the format of the final BEM catalog, for export to the clustered BEM catalog (Electronic Supplement E-1)</t>
    </r>
  </si>
  <si>
    <t>MAG</t>
  </si>
  <si>
    <t>Magnitude inherited from original source catalog</t>
  </si>
  <si>
    <t>C-O</t>
  </si>
  <si>
    <t>P</t>
  </si>
  <si>
    <t>Q</t>
  </si>
  <si>
    <t>sigM for BEM</t>
  </si>
  <si>
    <t>R</t>
  </si>
  <si>
    <t>S</t>
  </si>
  <si>
    <t>sigM ML UU</t>
  </si>
  <si>
    <t>Mpred|ML UU</t>
  </si>
  <si>
    <r>
      <t xml:space="preserve">Magnitude uncertainty </t>
    </r>
    <r>
      <rPr>
        <i/>
        <sz val="11"/>
        <color theme="1"/>
        <rFont val="Calibri"/>
        <family val="2"/>
        <scheme val="minor"/>
      </rPr>
      <t>σ</t>
    </r>
    <r>
      <rPr>
        <sz val="11"/>
        <color theme="1"/>
        <rFont val="Calibri"/>
        <family val="2"/>
        <scheme val="minor"/>
      </rPr>
      <t xml:space="preserve"> associated with BEM (where inverse-variance weighting is used, sigM equals the square root of the combined variance)</t>
    </r>
  </si>
  <si>
    <r>
      <t>M</t>
    </r>
    <r>
      <rPr>
        <vertAlign val="subscript"/>
        <sz val="11"/>
        <color theme="1"/>
        <rFont val="Calibri"/>
        <family val="2"/>
        <scheme val="minor"/>
      </rPr>
      <t>L</t>
    </r>
    <r>
      <rPr>
        <sz val="11"/>
        <color theme="1"/>
        <rFont val="Calibri"/>
        <family val="2"/>
        <scheme val="minor"/>
      </rPr>
      <t xml:space="preserve"> value determined by the University of Utah Seismograph Stations </t>
    </r>
  </si>
  <si>
    <t xml:space="preserve">W </t>
  </si>
  <si>
    <t xml:space="preserve">X </t>
  </si>
  <si>
    <t xml:space="preserve">Y </t>
  </si>
  <si>
    <r>
      <t>M</t>
    </r>
    <r>
      <rPr>
        <vertAlign val="subscript"/>
        <sz val="11"/>
        <color theme="1"/>
        <rFont val="Calibri"/>
        <family val="2"/>
        <scheme val="minor"/>
      </rPr>
      <t>C</t>
    </r>
    <r>
      <rPr>
        <sz val="11"/>
        <color theme="1"/>
        <rFont val="Calibri"/>
        <family val="2"/>
        <scheme val="minor"/>
      </rPr>
      <t xml:space="preserve"> value determined by the University of Utah Seismograph Stations </t>
    </r>
  </si>
  <si>
    <t>sigM MC UU</t>
  </si>
  <si>
    <t>Mpred|Mc UU</t>
  </si>
  <si>
    <t>Z</t>
  </si>
  <si>
    <t>AA</t>
  </si>
  <si>
    <t>AB</t>
  </si>
  <si>
    <r>
      <t>M</t>
    </r>
    <r>
      <rPr>
        <vertAlign val="subscript"/>
        <sz val="11"/>
        <color theme="1"/>
        <rFont val="Calibri"/>
        <family val="2"/>
        <scheme val="minor"/>
      </rPr>
      <t>L</t>
    </r>
    <r>
      <rPr>
        <sz val="11"/>
        <color theme="1"/>
        <rFont val="Calibri"/>
        <family val="2"/>
        <scheme val="minor"/>
      </rPr>
      <t xml:space="preserve"> value determined by the USGS</t>
    </r>
  </si>
  <si>
    <t>sigM ML GS</t>
  </si>
  <si>
    <r>
      <t xml:space="preserve">Time-varying magnitude uncertainty </t>
    </r>
    <r>
      <rPr>
        <i/>
        <sz val="11"/>
        <color theme="1"/>
        <rFont val="Calibri"/>
        <family val="2"/>
        <scheme val="minor"/>
      </rPr>
      <t>σ</t>
    </r>
    <r>
      <rPr>
        <sz val="11"/>
        <color theme="1"/>
        <rFont val="Calibri"/>
        <family val="2"/>
        <scheme val="minor"/>
      </rPr>
      <t xml:space="preserve"> associated with ML UU</t>
    </r>
  </si>
  <si>
    <t>Mpred|ML GS</t>
  </si>
  <si>
    <t>AC</t>
  </si>
  <si>
    <t>AD</t>
  </si>
  <si>
    <t>AE</t>
  </si>
  <si>
    <t>AF</t>
  </si>
  <si>
    <t>AG</t>
  </si>
  <si>
    <t>AH</t>
  </si>
  <si>
    <t>sigM     mb PDE</t>
  </si>
  <si>
    <t>Mpred|mb PDE</t>
  </si>
  <si>
    <t>Mpred|mb ISC</t>
  </si>
  <si>
    <t>mb PDE (mb GS)</t>
  </si>
  <si>
    <t>sigM mb PDE</t>
  </si>
  <si>
    <r>
      <t xml:space="preserve">mb ISC (Nsta </t>
    </r>
    <r>
      <rPr>
        <sz val="11"/>
        <color theme="1"/>
        <rFont val="Calibri"/>
        <family val="2"/>
      </rPr>
      <t>≥ 5)</t>
    </r>
  </si>
  <si>
    <r>
      <t>m</t>
    </r>
    <r>
      <rPr>
        <vertAlign val="subscript"/>
        <sz val="11"/>
        <color theme="1"/>
        <rFont val="Calibri"/>
        <family val="2"/>
        <scheme val="minor"/>
      </rPr>
      <t>b</t>
    </r>
    <r>
      <rPr>
        <sz val="11"/>
        <color theme="1"/>
        <rFont val="Calibri"/>
        <family val="2"/>
        <scheme val="minor"/>
      </rPr>
      <t xml:space="preserve"> value from ISC (International Seismological Centre) catalog based on 5 or more stations</t>
    </r>
  </si>
  <si>
    <t>sigM mb ISC</t>
  </si>
  <si>
    <r>
      <t xml:space="preserve">Magnitude uncertainty </t>
    </r>
    <r>
      <rPr>
        <i/>
        <sz val="11"/>
        <color theme="1"/>
        <rFont val="Calibri"/>
        <family val="2"/>
        <scheme val="minor"/>
      </rPr>
      <t>σ</t>
    </r>
    <r>
      <rPr>
        <sz val="11"/>
        <color theme="1"/>
        <rFont val="Calibri"/>
        <family val="2"/>
        <scheme val="minor"/>
      </rPr>
      <t xml:space="preserve"> associated with ML GS, dependent on region (UTR or EBR)</t>
    </r>
  </si>
  <si>
    <r>
      <t xml:space="preserve">Time-varying magnitude uncertainty </t>
    </r>
    <r>
      <rPr>
        <i/>
        <sz val="11"/>
        <color theme="1"/>
        <rFont val="Calibri"/>
        <family val="2"/>
        <scheme val="minor"/>
      </rPr>
      <t>σ</t>
    </r>
    <r>
      <rPr>
        <sz val="11"/>
        <color theme="1"/>
        <rFont val="Calibri"/>
        <family val="2"/>
        <scheme val="minor"/>
      </rPr>
      <t xml:space="preserve"> associated with Mc UU</t>
    </r>
  </si>
  <si>
    <r>
      <t xml:space="preserve">Magnitude uncertainty </t>
    </r>
    <r>
      <rPr>
        <i/>
        <sz val="11"/>
        <color theme="1"/>
        <rFont val="Calibri"/>
        <family val="2"/>
        <scheme val="minor"/>
      </rPr>
      <t>σ</t>
    </r>
    <r>
      <rPr>
        <sz val="11"/>
        <color theme="1"/>
        <rFont val="Calibri"/>
        <family val="2"/>
        <scheme val="minor"/>
      </rPr>
      <t xml:space="preserve"> associated with mb ISC (Nsta ≥ 5)</t>
    </r>
  </si>
  <si>
    <r>
      <t>M</t>
    </r>
    <r>
      <rPr>
        <vertAlign val="subscript"/>
        <sz val="11"/>
        <color theme="1"/>
        <rFont val="Calibri"/>
        <family val="2"/>
        <scheme val="minor"/>
      </rPr>
      <t>pred</t>
    </r>
    <r>
      <rPr>
        <sz val="11"/>
        <color theme="1"/>
        <rFont val="Calibri"/>
        <family val="2"/>
        <scheme val="minor"/>
      </rPr>
      <t xml:space="preserve"> calculated using conversion relationship CR-11 (table E-8, Appendix E)</t>
    </r>
  </si>
  <si>
    <r>
      <t>M</t>
    </r>
    <r>
      <rPr>
        <vertAlign val="subscript"/>
        <sz val="11"/>
        <color theme="1"/>
        <rFont val="Calibri"/>
        <family val="2"/>
        <scheme val="minor"/>
      </rPr>
      <t>pred</t>
    </r>
    <r>
      <rPr>
        <sz val="11"/>
        <color theme="1"/>
        <rFont val="Calibri"/>
        <family val="2"/>
        <scheme val="minor"/>
      </rPr>
      <t xml:space="preserve"> calculated using appropriate conversion relationship for ML UU (table E-8, Appendix E) </t>
    </r>
  </si>
  <si>
    <r>
      <t>M</t>
    </r>
    <r>
      <rPr>
        <vertAlign val="subscript"/>
        <sz val="11"/>
        <color theme="1"/>
        <rFont val="Calibri"/>
        <family val="2"/>
        <scheme val="minor"/>
      </rPr>
      <t>pred</t>
    </r>
    <r>
      <rPr>
        <sz val="11"/>
        <color theme="1"/>
        <rFont val="Calibri"/>
        <family val="2"/>
        <scheme val="minor"/>
      </rPr>
      <t xml:space="preserve"> calculated using appropriate conversion relationship for Mc UU (table E-8, Appendix E)  </t>
    </r>
  </si>
  <si>
    <r>
      <t>M</t>
    </r>
    <r>
      <rPr>
        <vertAlign val="subscript"/>
        <sz val="11"/>
        <color theme="1"/>
        <rFont val="Calibri"/>
        <family val="2"/>
        <scheme val="minor"/>
      </rPr>
      <t>pred</t>
    </r>
    <r>
      <rPr>
        <sz val="11"/>
        <color theme="1"/>
        <rFont val="Calibri"/>
        <family val="2"/>
        <scheme val="minor"/>
      </rPr>
      <t xml:space="preserve"> calculated using appropriate conversion relationship for ML GS (table E-8, Appendix E)  </t>
    </r>
  </si>
  <si>
    <r>
      <t>M</t>
    </r>
    <r>
      <rPr>
        <vertAlign val="subscript"/>
        <sz val="11"/>
        <color theme="1"/>
        <rFont val="Calibri"/>
        <family val="2"/>
        <scheme val="minor"/>
      </rPr>
      <t>pred</t>
    </r>
    <r>
      <rPr>
        <sz val="11"/>
        <color theme="1"/>
        <rFont val="Calibri"/>
        <family val="2"/>
        <scheme val="minor"/>
      </rPr>
      <t xml:space="preserve"> calculated using appropriate conversion relationship for mb PDE (table E-8, Appendix E)  </t>
    </r>
  </si>
  <si>
    <t>Mc UU exluded from variance weighting--anomalously low compared to ML UU and other reported magnitudes.</t>
  </si>
  <si>
    <t>AZ</t>
  </si>
  <si>
    <t>CATALOG EDITING COMMENT</t>
  </si>
  <si>
    <t>AI-AL,     AO-AZ</t>
  </si>
  <si>
    <t xml:space="preserve">AM </t>
  </si>
  <si>
    <t>AN</t>
  </si>
  <si>
    <t>Listing of values of mb ISC (Nsta ≥ 5) extracted from ISC catalog</t>
  </si>
  <si>
    <t>UU ML is from PCU.</t>
  </si>
  <si>
    <t>Columns (Fields) identical to those used in the BEM Catalog (Electronic Supplement E-1)</t>
  </si>
  <si>
    <t xml:space="preserve">Combined variance of sigM values in Columns U, X, AA, AD, and AG, calculated using equation E-11 in Appendix E </t>
  </si>
  <si>
    <t>Flag ("W") for UUS catalog lines indicates that the magnitude entry in column S is a local magnitude (ML) based on Wood-Anderson recordings (Column T is a copy of Column AT and was used as a visual check to ensure that entries in Column S were indeed ML UU values)</t>
  </si>
  <si>
    <t xml:space="preserve"> [Note that Columns P-AH contain the central information for the calculation of the best-estimate moment magnitude, BEM, and its associated uncertainty σ.  Columns A and B are carried along with the event line from predecessor worksheets; Columns C-O are organized to prepare the event line for export in the format of the BEM catalog; and Columns AI-AZ contain information on various size measures in the event line from predecessor worksheets.]</t>
  </si>
  <si>
    <t>Original source of the event line inherited from merged subcatalog B (Electronic Supplement E-4)</t>
  </si>
  <si>
    <r>
      <t xml:space="preserve">Best-estimate moment magnitude from a vector </t>
    </r>
    <r>
      <rPr>
        <b/>
        <sz val="11"/>
        <color theme="1"/>
        <rFont val="Calibri"/>
        <family val="2"/>
        <scheme val="minor"/>
      </rPr>
      <t xml:space="preserve">X </t>
    </r>
    <r>
      <rPr>
        <sz val="11"/>
        <color theme="1"/>
        <rFont val="Calibri"/>
        <family val="2"/>
        <scheme val="minor"/>
      </rPr>
      <t xml:space="preserve">of </t>
    </r>
    <r>
      <rPr>
        <i/>
        <sz val="11"/>
        <color theme="1"/>
        <rFont val="Calibri"/>
        <family val="2"/>
        <scheme val="minor"/>
      </rPr>
      <t xml:space="preserve">R </t>
    </r>
    <r>
      <rPr>
        <sz val="11"/>
        <color theme="1"/>
        <rFont val="Calibri"/>
        <family val="2"/>
        <scheme val="minor"/>
      </rPr>
      <t xml:space="preserve">observed size measures,  calculated using equation E-12 in Appendix E --either from a single size measure or from the inverse-variance weighting of two or more </t>
    </r>
    <r>
      <rPr>
        <b/>
        <sz val="11"/>
        <color theme="1"/>
        <rFont val="Calibri"/>
        <family val="2"/>
        <scheme val="minor"/>
      </rPr>
      <t>M</t>
    </r>
    <r>
      <rPr>
        <vertAlign val="subscript"/>
        <sz val="11"/>
        <color theme="1"/>
        <rFont val="Calibri"/>
        <family val="2"/>
        <scheme val="minor"/>
      </rPr>
      <t>pred</t>
    </r>
    <r>
      <rPr>
        <sz val="11"/>
        <color theme="1"/>
        <rFont val="Calibri"/>
        <family val="2"/>
        <scheme val="minor"/>
      </rPr>
      <t xml:space="preserve"> values in Columns V, Y, AB, AE, and AF </t>
    </r>
    <r>
      <rPr>
        <sz val="11"/>
        <color rgb="FFFF0000"/>
        <rFont val="Calibri"/>
        <family val="2"/>
        <scheme val="minor"/>
      </rPr>
      <t xml:space="preserve">(corresponding magnitude values entering into the calculation of BEM are highlighted in yellow) </t>
    </r>
  </si>
  <si>
    <r>
      <t>m</t>
    </r>
    <r>
      <rPr>
        <vertAlign val="subscript"/>
        <sz val="11"/>
        <color theme="1"/>
        <rFont val="Calibri"/>
        <family val="2"/>
        <scheme val="minor"/>
      </rPr>
      <t>b</t>
    </r>
    <r>
      <rPr>
        <sz val="11"/>
        <color theme="1"/>
        <rFont val="Calibri"/>
        <family val="2"/>
        <scheme val="minor"/>
      </rPr>
      <t xml:space="preserve"> value (aka mb GS) from PDE (Preliminary Determination of Epicenters) and other USGS source catalogs</t>
    </r>
  </si>
  <si>
    <t>Mpred|ML GS]</t>
  </si>
  <si>
    <r>
      <t xml:space="preserve">Time-varying magnitude uncertainty </t>
    </r>
    <r>
      <rPr>
        <i/>
        <sz val="11"/>
        <color theme="1"/>
        <rFont val="Calibri"/>
        <family val="2"/>
        <scheme val="minor"/>
      </rPr>
      <t>σ</t>
    </r>
    <r>
      <rPr>
        <sz val="11"/>
        <color theme="1"/>
        <rFont val="Calibri"/>
        <family val="2"/>
        <scheme val="minor"/>
      </rPr>
      <t xml:space="preserve"> associated with mb PDE </t>
    </r>
    <r>
      <rPr>
        <sz val="11"/>
        <color rgb="FFFF0000"/>
        <rFont val="Calibri"/>
        <family val="2"/>
        <scheme val="minor"/>
      </rPr>
      <t xml:space="preserve">(see section on </t>
    </r>
    <r>
      <rPr>
        <i/>
        <sz val="11"/>
        <color rgb="FFFF0000"/>
        <rFont val="Calibri"/>
        <family val="2"/>
        <scheme val="minor"/>
      </rPr>
      <t xml:space="preserve">Errata Relating to Electronic Supplements E-8 and E-9 </t>
    </r>
    <r>
      <rPr>
        <sz val="11"/>
        <color rgb="FFFF0000"/>
        <rFont val="Calibri"/>
        <family val="2"/>
        <scheme val="minor"/>
      </rPr>
      <t xml:space="preserve">in Appendix E) </t>
    </r>
  </si>
  <si>
    <t>E-8.  Worksheets for Xvar, Xi (Subcatalog B)</t>
  </si>
  <si>
    <t xml:space="preserve">Long </t>
  </si>
  <si>
    <t xml:space="preserve">Lat </t>
  </si>
  <si>
    <t>Lat</t>
  </si>
  <si>
    <t xml:space="preserve">DATABASE VERSION:  </t>
  </si>
  <si>
    <r>
      <t xml:space="preserve">UTREXT (Extended Utah Region):  36.000 to </t>
    </r>
    <r>
      <rPr>
        <sz val="11"/>
        <color theme="1"/>
        <rFont val="Calibri"/>
        <family val="2"/>
      </rPr>
      <t>43.500 deg N, 108.000 to 115.000 deg W</t>
    </r>
  </si>
  <si>
    <t xml:space="preserve">     UTR (Utah Region): 36.750 to 42.500 deg N, 108.750 to 114.250 deg W</t>
  </si>
  <si>
    <r>
      <t xml:space="preserve">The worksheets in this workbook are literally "work" sheets that were used in the multi-step process of constructing the BEM earthquake catalog.  The worksheets allow examination of calculations of  best-estimate moment magnitudes for earthquakes in subcatalog B  whose "Mag Type" is either Mpred|Xvar (inverse-variance weighting of </t>
    </r>
    <r>
      <rPr>
        <b/>
        <sz val="11"/>
        <color theme="1"/>
        <rFont val="Calibri"/>
        <family val="2"/>
        <scheme val="minor"/>
      </rPr>
      <t>M</t>
    </r>
    <r>
      <rPr>
        <vertAlign val="subscript"/>
        <sz val="11"/>
        <color theme="1"/>
        <rFont val="Calibri"/>
        <family val="2"/>
        <scheme val="minor"/>
      </rPr>
      <t xml:space="preserve">pred </t>
    </r>
    <r>
      <rPr>
        <sz val="11"/>
        <color theme="1"/>
        <rFont val="Calibri"/>
        <family val="2"/>
        <scheme val="minor"/>
      </rPr>
      <t>values from two or more instrumental size measures) or Mpred|Xi (from converting a single instrumental size measure, X</t>
    </r>
    <r>
      <rPr>
        <vertAlign val="subscript"/>
        <sz val="11"/>
        <color theme="1"/>
        <rFont val="Calibri"/>
        <family val="2"/>
        <scheme val="minor"/>
      </rPr>
      <t>i</t>
    </r>
    <r>
      <rPr>
        <sz val="11"/>
        <color theme="1"/>
        <rFont val="Calibri"/>
        <family val="2"/>
        <scheme val="minor"/>
      </rPr>
      <t xml:space="preserve">, to </t>
    </r>
    <r>
      <rPr>
        <b/>
        <sz val="11"/>
        <color theme="1"/>
        <rFont val="Calibri"/>
        <family val="2"/>
        <scheme val="minor"/>
      </rPr>
      <t>M</t>
    </r>
    <r>
      <rPr>
        <sz val="11"/>
        <color theme="1"/>
        <rFont val="Calibri"/>
        <family val="2"/>
        <scheme val="minor"/>
      </rPr>
      <t xml:space="preserve">).   </t>
    </r>
  </si>
  <si>
    <r>
      <t>CALCS Sub [Subcatalog] B (UTR)--Xvar, Xi</t>
    </r>
    <r>
      <rPr>
        <b/>
        <vertAlign val="subscript"/>
        <sz val="11"/>
        <color theme="1"/>
        <rFont val="Calibri"/>
        <family val="2"/>
        <scheme val="minor"/>
      </rPr>
      <t xml:space="preserve"> </t>
    </r>
    <r>
      <rPr>
        <b/>
        <sz val="11"/>
        <color theme="1"/>
        <rFont val="Calibri"/>
        <family val="2"/>
        <scheme val="minor"/>
      </rPr>
      <t xml:space="preserve">-- </t>
    </r>
    <r>
      <rPr>
        <sz val="11"/>
        <color theme="1"/>
        <rFont val="Calibri"/>
        <family val="2"/>
        <scheme val="minor"/>
      </rPr>
      <t>Data and calculations for 801 earthquakes in subcatalog B (Utah Region) whose best-estimate moment magnitudes are based either on Xvar or Xi</t>
    </r>
  </si>
  <si>
    <r>
      <t>CALCS Sub [Subcatalog] B (EBR)--Xvar, Xi</t>
    </r>
    <r>
      <rPr>
        <b/>
        <vertAlign val="subscript"/>
        <sz val="11"/>
        <color theme="1"/>
        <rFont val="Calibri"/>
        <family val="2"/>
        <scheme val="minor"/>
      </rPr>
      <t xml:space="preserve"> </t>
    </r>
    <r>
      <rPr>
        <b/>
        <sz val="11"/>
        <color theme="1"/>
        <rFont val="Calibri"/>
        <family val="2"/>
        <scheme val="minor"/>
      </rPr>
      <t xml:space="preserve">-- </t>
    </r>
    <r>
      <rPr>
        <sz val="11"/>
        <color theme="1"/>
        <rFont val="Calibri"/>
        <family val="2"/>
        <scheme val="minor"/>
      </rPr>
      <t>Data and calculations for 334 earthquakes in subcatalog B (Extended Border Region) whose best-estimate moment magnitudes are based either on Xvar or Xi</t>
    </r>
  </si>
  <si>
    <t>Mw from Doser and Smith (1982) judged to be unreliable because of methodology (see WGUEP report).  sigM of 0.267 for MLUU is from a two-step calculation which incorporates a sigma of 0.29 for a single-station MLUU measurement</t>
  </si>
  <si>
    <r>
      <t xml:space="preserve">Generally, inherited from worksheet labeled "Culled Subcatalog B (UTR)," Column AD, Electronic Supplement E-4; </t>
    </r>
    <r>
      <rPr>
        <sz val="11"/>
        <color rgb="FFFF0000"/>
        <rFont val="Calibri"/>
        <family val="2"/>
        <scheme val="minor"/>
      </rPr>
      <t>comments highlighted in green indicate  added information specific to the calculation of the best-estimate moment magnitude in this electronic supplement.</t>
    </r>
  </si>
  <si>
    <t>Event-line fields imported from worksheet labeled "Culled Catalog B (UTR)," Columns O-AC, Electronic Supplement E-4</t>
  </si>
  <si>
    <t xml:space="preserve">Explanation of Columns (Fields) for Worksheets:  "Calcs Sub [Subcatalog] B (UTR)--Xvar, X" and "Calcs Sub [Subcatalog] B (EBR)--Xvar, Xi"   </t>
  </si>
  <si>
    <t>Explanation of Columns (Fields) for Worksheet:  "For Export--BEM_Xvar, Xi"</t>
  </si>
  <si>
    <t xml:space="preserve">SUBREGIONS:  </t>
  </si>
  <si>
    <t xml:space="preserve">Listing of values of ML GS extracted from Column AI (Mag1) or Column AL (Mag4) </t>
  </si>
  <si>
    <r>
      <t xml:space="preserve">This Excel workbook contains worksheeets used as building blocks for the BEM earthquake catalog described by Arabasz and others (2016) in Appendix E of the final report of the Working Group on Utah Earthquake Probabilities (WGUEP, 2016).  </t>
    </r>
    <r>
      <rPr>
        <b/>
        <sz val="11"/>
        <color theme="1"/>
        <rFont val="Calibri"/>
        <family val="2"/>
        <scheme val="minor"/>
      </rPr>
      <t xml:space="preserve">References for all citations used are given in that appendix. </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</si>
</sst>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00"/>
  </numFmts>
  <fonts count="34"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9"/>
      <color theme="1"/>
      <name val="Calibri"/>
      <family val="2"/>
      <scheme val="minor"/>
    </font>
    <font>
      <strike/>
      <sz val="11"/>
      <color theme="1"/>
      <name val="Calibri"/>
      <family val="2"/>
      <scheme val="minor"/>
    </font>
    <font>
      <b/>
      <sz val="9"/>
      <color theme="1"/>
      <name val="Calibri"/>
      <family val="2"/>
      <scheme val="minor"/>
    </font>
    <font>
      <b/>
      <sz val="11"/>
      <color theme="1"/>
      <name val="Calibri"/>
      <family val="2"/>
    </font>
    <font>
      <sz val="9"/>
      <color rgb="FFFF0000"/>
      <name val="Calibri"/>
      <family val="2"/>
      <scheme val="minor"/>
    </font>
    <font>
      <b/>
      <sz val="8.8000000000000007"/>
      <color theme="1"/>
      <name val="Calibri"/>
      <family val="2"/>
    </font>
    <font>
      <b/>
      <sz val="11"/>
      <color rgb="FFFF0000"/>
      <name val="Calibri"/>
      <family val="2"/>
      <scheme val="minor"/>
    </font>
    <font>
      <b/>
      <sz val="11"/>
      <name val="Calibri"/>
      <family val="2"/>
      <scheme val="minor"/>
    </font>
    <font>
      <sz val="11"/>
      <name val="Calibri"/>
      <family val="2"/>
      <scheme val="minor"/>
    </font>
    <font>
      <sz val="11"/>
      <color theme="1"/>
      <name val="Calibri"/>
      <family val="2"/>
    </font>
    <font>
      <vertAlign val="subscript"/>
      <sz val="11"/>
      <color theme="1"/>
      <name val="Calibri"/>
      <family val="2"/>
      <scheme val="minor"/>
    </font>
    <font>
      <b/>
      <vertAlign val="subscript"/>
      <sz val="11"/>
      <color theme="1"/>
      <name val="Calibri"/>
      <family val="2"/>
      <scheme val="minor"/>
    </font>
    <font>
      <b/>
      <i/>
      <sz val="11"/>
      <color theme="1"/>
      <name val="Calibri"/>
      <family val="2"/>
      <scheme val="minor"/>
    </font>
    <font>
      <i/>
      <sz val="11"/>
      <color theme="1"/>
      <name val="Calibri"/>
      <family val="2"/>
      <scheme val="minor"/>
    </font>
    <font>
      <i/>
      <sz val="11"/>
      <color rgb="FFFF0000"/>
      <name val="Calibri"/>
      <family val="2"/>
      <scheme val="minor"/>
    </font>
    <font>
      <sz val="8"/>
      <name val="Calibri"/>
      <family val="2"/>
      <scheme val="minor"/>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
      <patternFill patternType="solid">
        <fgColor rgb="FFCCFFCC"/>
        <bgColor indexed="64"/>
      </patternFill>
    </fill>
    <fill>
      <patternFill patternType="solid">
        <fgColor rgb="FF92D050"/>
        <bgColor indexed="64"/>
      </patternFill>
    </fill>
  </fills>
  <borders count="1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auto="1"/>
      </bottom>
      <diagonal/>
    </border>
    <border>
      <left style="thin">
        <color auto="1"/>
      </left>
      <right/>
      <top/>
      <bottom style="medium">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medium">
        <color auto="1"/>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36">
    <xf numFmtId="0" fontId="0" fillId="0" borderId="0" xfId="0"/>
    <xf numFmtId="0" fontId="0" fillId="0" borderId="0" xfId="0" applyAlignment="1">
      <alignment horizontal="right"/>
    </xf>
    <xf numFmtId="0" fontId="0" fillId="0" borderId="0" xfId="0" applyAlignment="1">
      <alignment horizontal="center"/>
    </xf>
    <xf numFmtId="0" fontId="0" fillId="0" borderId="0" xfId="0" applyAlignment="1">
      <alignment horizontal="left"/>
    </xf>
    <xf numFmtId="0" fontId="16" fillId="0" borderId="10" xfId="0" applyFont="1" applyBorder="1" applyAlignment="1">
      <alignment horizontal="center"/>
    </xf>
    <xf numFmtId="164" fontId="16" fillId="0" borderId="10" xfId="0" applyNumberFormat="1" applyFont="1" applyBorder="1" applyAlignment="1">
      <alignment horizontal="center"/>
    </xf>
    <xf numFmtId="0" fontId="16" fillId="0" borderId="10" xfId="0" applyFont="1" applyBorder="1" applyAlignment="1">
      <alignment horizontal="right"/>
    </xf>
    <xf numFmtId="0" fontId="16" fillId="0" borderId="10" xfId="0" applyFont="1" applyBorder="1" applyAlignment="1">
      <alignment horizontal="center" wrapText="1"/>
    </xf>
    <xf numFmtId="11" fontId="16" fillId="0" borderId="10" xfId="0" applyNumberFormat="1" applyFont="1" applyBorder="1" applyAlignment="1">
      <alignment horizontal="center" wrapText="1"/>
    </xf>
    <xf numFmtId="164" fontId="0" fillId="0" borderId="0" xfId="0" applyNumberFormat="1" applyAlignment="1">
      <alignment horizontal="center"/>
    </xf>
    <xf numFmtId="165" fontId="0" fillId="0" borderId="0" xfId="0" applyNumberFormat="1"/>
    <xf numFmtId="0" fontId="14" fillId="0" borderId="0" xfId="0" applyFont="1"/>
    <xf numFmtId="0" fontId="0" fillId="0" borderId="0" xfId="0" applyFill="1"/>
    <xf numFmtId="0" fontId="0" fillId="0" borderId="0" xfId="0" applyFill="1" applyAlignment="1">
      <alignment horizontal="center"/>
    </xf>
    <xf numFmtId="0" fontId="0" fillId="0" borderId="0" xfId="0" applyFill="1" applyAlignment="1">
      <alignment horizontal="left"/>
    </xf>
    <xf numFmtId="164" fontId="0" fillId="0" borderId="0" xfId="0" applyNumberFormat="1"/>
    <xf numFmtId="11" fontId="0" fillId="0" borderId="0" xfId="0" applyNumberFormat="1"/>
    <xf numFmtId="0" fontId="0" fillId="0" borderId="0" xfId="0" applyAlignment="1"/>
    <xf numFmtId="165" fontId="0" fillId="0" borderId="0" xfId="0" applyNumberFormat="1" applyFill="1"/>
    <xf numFmtId="164" fontId="0" fillId="0" borderId="0" xfId="0" applyNumberFormat="1" applyFill="1" applyAlignment="1">
      <alignment horizontal="center"/>
    </xf>
    <xf numFmtId="0" fontId="0" fillId="0" borderId="0" xfId="0" applyFill="1" applyAlignment="1"/>
    <xf numFmtId="0" fontId="0" fillId="0" borderId="0" xfId="0" applyFill="1" applyAlignment="1">
      <alignment horizontal="right"/>
    </xf>
    <xf numFmtId="0" fontId="18" fillId="0" borderId="0" xfId="0" applyFont="1" applyAlignment="1">
      <alignment wrapText="1"/>
    </xf>
    <xf numFmtId="0" fontId="19" fillId="0" borderId="0" xfId="0" applyFont="1"/>
    <xf numFmtId="2" fontId="0" fillId="0" borderId="0" xfId="0" applyNumberFormat="1" applyFill="1" applyAlignment="1">
      <alignment horizontal="center"/>
    </xf>
    <xf numFmtId="0" fontId="19" fillId="0" borderId="0" xfId="0" applyFont="1" applyFill="1"/>
    <xf numFmtId="0" fontId="14" fillId="0" borderId="0" xfId="0" applyFont="1" applyFill="1" applyAlignment="1">
      <alignment horizontal="center"/>
    </xf>
    <xf numFmtId="11" fontId="0" fillId="0" borderId="0" xfId="0" applyNumberFormat="1" applyAlignment="1">
      <alignment horizontal="center"/>
    </xf>
    <xf numFmtId="0" fontId="18" fillId="0" borderId="0" xfId="0" applyFont="1" applyFill="1"/>
    <xf numFmtId="0" fontId="18" fillId="0" borderId="0" xfId="0" applyFont="1" applyFill="1" applyAlignment="1">
      <alignment wrapText="1"/>
    </xf>
    <xf numFmtId="0" fontId="0" fillId="0" borderId="0" xfId="0" quotePrefix="1" applyFill="1"/>
    <xf numFmtId="2" fontId="0" fillId="0" borderId="0" xfId="0" applyNumberFormat="1" applyAlignment="1">
      <alignment horizontal="center"/>
    </xf>
    <xf numFmtId="164" fontId="16" fillId="0" borderId="10" xfId="0" applyNumberFormat="1" applyFont="1" applyFill="1" applyBorder="1" applyAlignment="1">
      <alignment horizontal="center"/>
    </xf>
    <xf numFmtId="164" fontId="0" fillId="0" borderId="0" xfId="0" quotePrefix="1" applyNumberFormat="1" applyFill="1" applyAlignment="1">
      <alignment horizontal="center"/>
    </xf>
    <xf numFmtId="164" fontId="14" fillId="0" borderId="0" xfId="0" applyNumberFormat="1" applyFont="1" applyFill="1" applyAlignment="1">
      <alignment horizontal="center"/>
    </xf>
    <xf numFmtId="11" fontId="0" fillId="0" borderId="0" xfId="0" applyNumberFormat="1" applyFill="1"/>
    <xf numFmtId="2" fontId="16" fillId="0" borderId="10" xfId="0" applyNumberFormat="1" applyFont="1" applyFill="1" applyBorder="1" applyAlignment="1">
      <alignment horizontal="center"/>
    </xf>
    <xf numFmtId="0" fontId="16" fillId="0" borderId="10" xfId="0" applyFont="1" applyFill="1" applyBorder="1" applyAlignment="1">
      <alignment horizontal="center" wrapText="1"/>
    </xf>
    <xf numFmtId="2" fontId="24" fillId="0" borderId="11" xfId="0" applyNumberFormat="1" applyFont="1" applyFill="1" applyBorder="1" applyAlignment="1">
      <alignment horizontal="center"/>
    </xf>
    <xf numFmtId="2" fontId="24" fillId="0" borderId="10" xfId="0" applyNumberFormat="1" applyFont="1" applyFill="1" applyBorder="1" applyAlignment="1">
      <alignment horizontal="center" wrapText="1"/>
    </xf>
    <xf numFmtId="2" fontId="16" fillId="0" borderId="11" xfId="0" applyNumberFormat="1" applyFont="1" applyFill="1" applyBorder="1" applyAlignment="1">
      <alignment horizontal="center"/>
    </xf>
    <xf numFmtId="0" fontId="16" fillId="0" borderId="11" xfId="0" applyFont="1" applyFill="1" applyBorder="1" applyAlignment="1">
      <alignment horizontal="center" wrapText="1"/>
    </xf>
    <xf numFmtId="2" fontId="0" fillId="0" borderId="12" xfId="0" applyNumberFormat="1" applyFill="1" applyBorder="1" applyAlignment="1">
      <alignment horizontal="center"/>
    </xf>
    <xf numFmtId="0" fontId="14" fillId="0" borderId="12" xfId="0" applyFont="1" applyFill="1" applyBorder="1" applyAlignment="1">
      <alignment horizontal="center"/>
    </xf>
    <xf numFmtId="0" fontId="0" fillId="0" borderId="12" xfId="0" applyFill="1" applyBorder="1" applyAlignment="1">
      <alignment horizontal="center"/>
    </xf>
    <xf numFmtId="0" fontId="0" fillId="0" borderId="12" xfId="0" applyFill="1" applyBorder="1"/>
    <xf numFmtId="164" fontId="14" fillId="0" borderId="12" xfId="0" applyNumberFormat="1" applyFont="1" applyFill="1" applyBorder="1" applyAlignment="1">
      <alignment horizontal="center"/>
    </xf>
    <xf numFmtId="164" fontId="0" fillId="0" borderId="12" xfId="0" applyNumberFormat="1" applyFill="1" applyBorder="1" applyAlignment="1">
      <alignment horizontal="center"/>
    </xf>
    <xf numFmtId="0" fontId="14" fillId="0" borderId="0" xfId="0" applyFont="1" applyFill="1" applyAlignment="1">
      <alignment horizontal="left"/>
    </xf>
    <xf numFmtId="0" fontId="14" fillId="0" borderId="0" xfId="0" applyFont="1" applyFill="1"/>
    <xf numFmtId="0" fontId="16" fillId="0" borderId="11" xfId="0" applyFont="1" applyFill="1" applyBorder="1" applyAlignment="1">
      <alignment horizontal="center"/>
    </xf>
    <xf numFmtId="0" fontId="14" fillId="0" borderId="12" xfId="0" applyFont="1" applyFill="1" applyBorder="1"/>
    <xf numFmtId="164" fontId="16" fillId="0" borderId="11" xfId="0" applyNumberFormat="1" applyFont="1" applyFill="1" applyBorder="1" applyAlignment="1">
      <alignment horizontal="center"/>
    </xf>
    <xf numFmtId="164" fontId="0" fillId="0" borderId="12" xfId="0" quotePrefix="1" applyNumberFormat="1" applyFill="1" applyBorder="1" applyAlignment="1">
      <alignment horizontal="center"/>
    </xf>
    <xf numFmtId="0" fontId="0" fillId="0" borderId="12" xfId="0" quotePrefix="1" applyFill="1" applyBorder="1"/>
    <xf numFmtId="0" fontId="0" fillId="0" borderId="0" xfId="0" applyFill="1" applyBorder="1" applyAlignment="1">
      <alignment horizontal="center"/>
    </xf>
    <xf numFmtId="2" fontId="14" fillId="0" borderId="0" xfId="0" applyNumberFormat="1" applyFont="1" applyFill="1" applyAlignment="1">
      <alignment horizontal="center"/>
    </xf>
    <xf numFmtId="0" fontId="0" fillId="33" borderId="12" xfId="0" applyFill="1" applyBorder="1" applyAlignment="1">
      <alignment horizontal="center"/>
    </xf>
    <xf numFmtId="2" fontId="0" fillId="33" borderId="12" xfId="0" applyNumberFormat="1" applyFill="1" applyBorder="1" applyAlignment="1">
      <alignment horizontal="center"/>
    </xf>
    <xf numFmtId="164" fontId="0" fillId="33" borderId="12" xfId="0" applyNumberFormat="1" applyFill="1" applyBorder="1" applyAlignment="1">
      <alignment horizontal="center"/>
    </xf>
    <xf numFmtId="0" fontId="14" fillId="33" borderId="12" xfId="0" applyFont="1" applyFill="1" applyBorder="1" applyAlignment="1">
      <alignment horizontal="center"/>
    </xf>
    <xf numFmtId="164" fontId="14" fillId="33" borderId="12" xfId="0" applyNumberFormat="1" applyFont="1" applyFill="1" applyBorder="1" applyAlignment="1">
      <alignment horizontal="center"/>
    </xf>
    <xf numFmtId="0" fontId="16" fillId="0" borderId="10" xfId="0" applyFont="1" applyFill="1" applyBorder="1" applyAlignment="1">
      <alignment horizontal="center"/>
    </xf>
    <xf numFmtId="0" fontId="16" fillId="0" borderId="10" xfId="0" applyFont="1" applyFill="1" applyBorder="1" applyAlignment="1">
      <alignment horizontal="right"/>
    </xf>
    <xf numFmtId="11" fontId="16" fillId="0" borderId="10" xfId="0" applyNumberFormat="1" applyFont="1" applyFill="1" applyBorder="1" applyAlignment="1">
      <alignment horizontal="center" wrapText="1"/>
    </xf>
    <xf numFmtId="0" fontId="22" fillId="0" borderId="0" xfId="0" applyFont="1" applyFill="1" applyAlignment="1">
      <alignment wrapText="1"/>
    </xf>
    <xf numFmtId="2" fontId="14" fillId="0" borderId="0" xfId="0" applyNumberFormat="1" applyFont="1" applyFill="1"/>
    <xf numFmtId="2" fontId="14" fillId="0" borderId="12" xfId="0" applyNumberFormat="1" applyFont="1" applyFill="1" applyBorder="1" applyAlignment="1">
      <alignment horizontal="center"/>
    </xf>
    <xf numFmtId="0" fontId="16" fillId="0" borderId="12" xfId="0" applyFont="1" applyFill="1" applyBorder="1" applyAlignment="1">
      <alignment horizontal="center"/>
    </xf>
    <xf numFmtId="2" fontId="14" fillId="0" borderId="0" xfId="0" applyNumberFormat="1" applyFont="1" applyFill="1" applyBorder="1" applyAlignment="1">
      <alignment horizontal="center"/>
    </xf>
    <xf numFmtId="165" fontId="0" fillId="0" borderId="0" xfId="0" applyNumberFormat="1" applyBorder="1"/>
    <xf numFmtId="165" fontId="0" fillId="0" borderId="0" xfId="0" applyNumberFormat="1" applyFill="1" applyBorder="1"/>
    <xf numFmtId="165" fontId="14" fillId="0" borderId="0" xfId="0" applyNumberFormat="1" applyFont="1" applyFill="1" applyAlignment="1">
      <alignment horizontal="center"/>
    </xf>
    <xf numFmtId="165" fontId="0" fillId="0" borderId="0" xfId="0" applyNumberFormat="1" applyFill="1" applyAlignment="1">
      <alignment horizontal="center"/>
    </xf>
    <xf numFmtId="2" fontId="0" fillId="0" borderId="12" xfId="0" applyNumberFormat="1" applyBorder="1" applyAlignment="1">
      <alignment horizontal="center"/>
    </xf>
    <xf numFmtId="165" fontId="24" fillId="0" borderId="14" xfId="0" applyNumberFormat="1" applyFont="1" applyFill="1" applyBorder="1" applyAlignment="1">
      <alignment horizontal="center" wrapText="1"/>
    </xf>
    <xf numFmtId="165" fontId="14" fillId="0" borderId="12" xfId="0" applyNumberFormat="1" applyFont="1" applyFill="1" applyBorder="1" applyAlignment="1">
      <alignment horizontal="center"/>
    </xf>
    <xf numFmtId="165" fontId="14" fillId="0" borderId="13" xfId="0" applyNumberFormat="1" applyFont="1" applyFill="1" applyBorder="1" applyAlignment="1">
      <alignment horizontal="center"/>
    </xf>
    <xf numFmtId="165" fontId="24" fillId="0" borderId="10" xfId="0" applyNumberFormat="1" applyFont="1" applyFill="1" applyBorder="1" applyAlignment="1">
      <alignment horizontal="center" wrapText="1"/>
    </xf>
    <xf numFmtId="165" fontId="24" fillId="0" borderId="11" xfId="0" applyNumberFormat="1" applyFont="1" applyFill="1" applyBorder="1" applyAlignment="1">
      <alignment horizontal="center" wrapText="1"/>
    </xf>
    <xf numFmtId="165" fontId="0" fillId="0" borderId="12" xfId="0" applyNumberFormat="1" applyFill="1" applyBorder="1" applyAlignment="1">
      <alignment horizontal="center"/>
    </xf>
    <xf numFmtId="165" fontId="0" fillId="0" borderId="12" xfId="0" applyNumberFormat="1" applyFill="1" applyBorder="1"/>
    <xf numFmtId="2" fontId="26" fillId="0" borderId="0" xfId="0" applyNumberFormat="1" applyFont="1" applyAlignment="1">
      <alignment horizontal="center"/>
    </xf>
    <xf numFmtId="0" fontId="26" fillId="0" borderId="0" xfId="0" applyFont="1"/>
    <xf numFmtId="165" fontId="26" fillId="0" borderId="0" xfId="0" applyNumberFormat="1" applyFont="1" applyAlignment="1">
      <alignment horizontal="center"/>
    </xf>
    <xf numFmtId="2" fontId="0" fillId="0" borderId="12" xfId="0" applyNumberFormat="1" applyFill="1" applyBorder="1"/>
    <xf numFmtId="165" fontId="14" fillId="0" borderId="0" xfId="0" applyNumberFormat="1" applyFont="1" applyFill="1"/>
    <xf numFmtId="165" fontId="0" fillId="0" borderId="0" xfId="0" applyNumberFormat="1" applyFill="1" applyAlignment="1"/>
    <xf numFmtId="0" fontId="26" fillId="0" borderId="0" xfId="0" applyFont="1" applyAlignment="1"/>
    <xf numFmtId="0" fontId="26" fillId="0" borderId="0" xfId="0" applyFont="1" applyAlignment="1">
      <alignment horizontal="center"/>
    </xf>
    <xf numFmtId="165" fontId="26" fillId="0" borderId="0" xfId="0" applyNumberFormat="1" applyFont="1" applyBorder="1"/>
    <xf numFmtId="165" fontId="26" fillId="0" borderId="0" xfId="0" applyNumberFormat="1" applyFont="1"/>
    <xf numFmtId="0" fontId="26" fillId="0" borderId="0" xfId="0" applyFont="1" applyAlignment="1">
      <alignment horizontal="right"/>
    </xf>
    <xf numFmtId="165" fontId="26" fillId="0" borderId="0" xfId="0" applyNumberFormat="1" applyFont="1" applyFill="1" applyBorder="1"/>
    <xf numFmtId="165" fontId="26" fillId="0" borderId="0" xfId="0" applyNumberFormat="1" applyFont="1" applyFill="1"/>
    <xf numFmtId="0" fontId="26" fillId="0" borderId="0" xfId="0" applyFont="1" applyFill="1" applyAlignment="1"/>
    <xf numFmtId="0" fontId="26" fillId="0" borderId="0" xfId="0" applyFont="1" applyFill="1" applyAlignment="1">
      <alignment horizontal="right"/>
    </xf>
    <xf numFmtId="0" fontId="26" fillId="0" borderId="0" xfId="0" applyFont="1" applyFill="1"/>
    <xf numFmtId="164" fontId="26" fillId="0" borderId="0" xfId="0" applyNumberFormat="1" applyFont="1"/>
    <xf numFmtId="0" fontId="14" fillId="34" borderId="0" xfId="0" applyFont="1" applyFill="1" applyAlignment="1">
      <alignment horizontal="center"/>
    </xf>
    <xf numFmtId="0" fontId="18" fillId="34" borderId="0" xfId="0" applyFont="1" applyFill="1" applyAlignment="1">
      <alignment wrapText="1"/>
    </xf>
    <xf numFmtId="0" fontId="16" fillId="0" borderId="0" xfId="0" applyFont="1"/>
    <xf numFmtId="0" fontId="0" fillId="0" borderId="0" xfId="0" quotePrefix="1"/>
    <xf numFmtId="0" fontId="0" fillId="0" borderId="0" xfId="0" applyAlignment="1">
      <alignment horizontal="right" vertical="top"/>
    </xf>
    <xf numFmtId="0" fontId="0" fillId="0" borderId="0" xfId="0" applyAlignment="1">
      <alignment vertical="top" wrapText="1"/>
    </xf>
    <xf numFmtId="0" fontId="16" fillId="0" borderId="0" xfId="0" applyFont="1" applyAlignment="1">
      <alignment vertical="top" wrapText="1"/>
    </xf>
    <xf numFmtId="0" fontId="16" fillId="0" borderId="10" xfId="0" applyFont="1" applyBorder="1"/>
    <xf numFmtId="0" fontId="0" fillId="0" borderId="0" xfId="0" applyAlignment="1">
      <alignment horizontal="center" vertical="top"/>
    </xf>
    <xf numFmtId="0" fontId="0" fillId="0" borderId="0" xfId="0" applyAlignment="1">
      <alignment vertical="top"/>
    </xf>
    <xf numFmtId="2" fontId="26" fillId="0" borderId="12" xfId="0" applyNumberFormat="1" applyFont="1" applyBorder="1" applyAlignment="1">
      <alignment horizontal="center"/>
    </xf>
    <xf numFmtId="165" fontId="26" fillId="0" borderId="0" xfId="0" applyNumberFormat="1" applyFont="1" applyFill="1" applyAlignment="1">
      <alignment horizontal="center"/>
    </xf>
    <xf numFmtId="0" fontId="26" fillId="0" borderId="0" xfId="0" applyFont="1" applyFill="1" applyAlignment="1">
      <alignment horizontal="center"/>
    </xf>
    <xf numFmtId="164" fontId="26" fillId="0" borderId="0" xfId="0" applyNumberFormat="1" applyFont="1" applyAlignment="1">
      <alignment horizontal="center"/>
    </xf>
    <xf numFmtId="2" fontId="16" fillId="0" borderId="11" xfId="0" applyNumberFormat="1" applyFont="1" applyFill="1" applyBorder="1" applyAlignment="1">
      <alignment horizontal="center" wrapText="1"/>
    </xf>
    <xf numFmtId="0" fontId="0" fillId="0" borderId="0" xfId="0" applyAlignment="1">
      <alignment horizontal="center" wrapText="1"/>
    </xf>
    <xf numFmtId="0" fontId="0" fillId="34" borderId="0" xfId="0" applyFill="1" applyAlignment="1">
      <alignment wrapText="1"/>
    </xf>
    <xf numFmtId="164" fontId="26" fillId="0" borderId="0" xfId="0" applyNumberFormat="1" applyFont="1" applyFill="1" applyAlignment="1">
      <alignment horizontal="center"/>
    </xf>
    <xf numFmtId="2" fontId="16" fillId="35" borderId="11" xfId="0" applyNumberFormat="1" applyFont="1" applyFill="1" applyBorder="1" applyAlignment="1">
      <alignment horizontal="center" wrapText="1"/>
    </xf>
    <xf numFmtId="165" fontId="16" fillId="35" borderId="10" xfId="0" applyNumberFormat="1" applyFont="1" applyFill="1" applyBorder="1" applyAlignment="1">
      <alignment horizontal="right"/>
    </xf>
    <xf numFmtId="165" fontId="16" fillId="35" borderId="10" xfId="0" applyNumberFormat="1" applyFont="1" applyFill="1" applyBorder="1" applyAlignment="1">
      <alignment horizontal="center"/>
    </xf>
    <xf numFmtId="0" fontId="16" fillId="35" borderId="10" xfId="0" applyFont="1" applyFill="1" applyBorder="1" applyAlignment="1">
      <alignment horizontal="center"/>
    </xf>
    <xf numFmtId="0" fontId="16" fillId="35" borderId="10" xfId="0" applyFont="1" applyFill="1" applyBorder="1" applyAlignment="1">
      <alignment horizontal="right"/>
    </xf>
    <xf numFmtId="2" fontId="16" fillId="35" borderId="10" xfId="0" applyNumberFormat="1" applyFont="1" applyFill="1" applyBorder="1" applyAlignment="1">
      <alignment horizontal="center"/>
    </xf>
    <xf numFmtId="164" fontId="16" fillId="35" borderId="11" xfId="0" applyNumberFormat="1" applyFont="1" applyFill="1" applyBorder="1" applyAlignment="1">
      <alignment horizontal="center" wrapText="1"/>
    </xf>
    <xf numFmtId="2" fontId="25" fillId="35" borderId="11" xfId="0" applyNumberFormat="1" applyFont="1" applyFill="1" applyBorder="1" applyAlignment="1">
      <alignment horizontal="center" wrapText="1"/>
    </xf>
    <xf numFmtId="165" fontId="25" fillId="35" borderId="10" xfId="0" applyNumberFormat="1" applyFont="1" applyFill="1" applyBorder="1" applyAlignment="1">
      <alignment horizontal="right"/>
    </xf>
    <xf numFmtId="165" fontId="25" fillId="35" borderId="10" xfId="0" applyNumberFormat="1" applyFont="1" applyFill="1" applyBorder="1" applyAlignment="1">
      <alignment horizontal="center"/>
    </xf>
    <xf numFmtId="0" fontId="25" fillId="35" borderId="10" xfId="0" applyFont="1" applyFill="1" applyBorder="1" applyAlignment="1">
      <alignment horizontal="center"/>
    </xf>
    <xf numFmtId="0" fontId="25" fillId="35" borderId="10" xfId="0" applyFont="1" applyFill="1" applyBorder="1" applyAlignment="1">
      <alignment horizontal="right"/>
    </xf>
    <xf numFmtId="2" fontId="25" fillId="35" borderId="10" xfId="0" applyNumberFormat="1" applyFont="1" applyFill="1" applyBorder="1" applyAlignment="1">
      <alignment horizontal="center"/>
    </xf>
    <xf numFmtId="0" fontId="30" fillId="0" borderId="0" xfId="0" applyFont="1" applyAlignment="1">
      <alignment vertical="center" wrapText="1"/>
    </xf>
    <xf numFmtId="0" fontId="0" fillId="0" borderId="0" xfId="0" applyAlignment="1">
      <alignment wrapText="1"/>
    </xf>
    <xf numFmtId="0" fontId="30" fillId="0" borderId="0" xfId="0" applyFont="1" applyAlignment="1">
      <alignment vertical="center"/>
    </xf>
    <xf numFmtId="0" fontId="0" fillId="0" borderId="0" xfId="0" applyAlignment="1"/>
    <xf numFmtId="0" fontId="14" fillId="0" borderId="0" xfId="0" applyFont="1" applyAlignment="1">
      <alignment vertical="center" wrapText="1"/>
    </xf>
    <xf numFmtId="0" fontId="0" fillId="0" borderId="0" xfId="0" applyFon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9" defaultPivotStyle="PivotStyleLight16"/>
  <colors>
    <mruColors>
      <color rgb="FFCCFFCC"/>
      <color rgb="FF99FF99"/>
      <color rgb="FFFFFF99"/>
      <color rgb="FFFFCCFF"/>
      <color rgb="FFCCECFF"/>
      <color rgb="FFFFFFCC"/>
      <color rgb="FFCCFFFF"/>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4"/>
  <sheetViews>
    <sheetView tabSelected="1" workbookViewId="0">
      <selection activeCell="B9" sqref="B9"/>
    </sheetView>
  </sheetViews>
  <sheetFormatPr defaultColWidth="8.85546875" defaultRowHeight="15" x14ac:dyDescent="0.25"/>
  <cols>
    <col min="1" max="1" width="22.7109375" customWidth="1"/>
    <col min="2" max="2" width="100.140625" customWidth="1"/>
    <col min="3" max="3" width="15" style="2" customWidth="1"/>
    <col min="4" max="4" width="16" style="3" customWidth="1"/>
    <col min="5" max="5" width="59" customWidth="1"/>
  </cols>
  <sheetData>
    <row r="1" spans="1:5" x14ac:dyDescent="0.25">
      <c r="A1" s="1" t="s">
        <v>240</v>
      </c>
      <c r="B1" s="101" t="s">
        <v>323</v>
      </c>
    </row>
    <row r="2" spans="1:5" x14ac:dyDescent="0.25">
      <c r="A2" s="1"/>
      <c r="B2" t="s">
        <v>246</v>
      </c>
    </row>
    <row r="3" spans="1:5" x14ac:dyDescent="0.25">
      <c r="A3" s="1" t="s">
        <v>327</v>
      </c>
      <c r="B3" s="102" t="s">
        <v>247</v>
      </c>
    </row>
    <row r="4" spans="1:5" x14ac:dyDescent="0.25">
      <c r="A4" s="1" t="s">
        <v>241</v>
      </c>
      <c r="B4" t="s">
        <v>328</v>
      </c>
    </row>
    <row r="5" spans="1:5" x14ac:dyDescent="0.25">
      <c r="A5" s="1" t="s">
        <v>338</v>
      </c>
      <c r="B5" t="s">
        <v>329</v>
      </c>
    </row>
    <row r="6" spans="1:5" x14ac:dyDescent="0.25">
      <c r="A6" s="1"/>
      <c r="B6" t="s">
        <v>242</v>
      </c>
      <c r="E6" s="17"/>
    </row>
    <row r="7" spans="1:5" x14ac:dyDescent="0.25">
      <c r="A7" s="1"/>
    </row>
    <row r="8" spans="1:5" ht="52.5" customHeight="1" x14ac:dyDescent="0.25">
      <c r="A8" s="103" t="s">
        <v>243</v>
      </c>
      <c r="B8" s="104" t="s">
        <v>340</v>
      </c>
    </row>
    <row r="9" spans="1:5" ht="81" x14ac:dyDescent="0.25">
      <c r="A9" s="103"/>
      <c r="B9" s="104" t="s">
        <v>330</v>
      </c>
    </row>
    <row r="11" spans="1:5" ht="32.25" customHeight="1" x14ac:dyDescent="0.25">
      <c r="A11" s="103" t="s">
        <v>244</v>
      </c>
      <c r="B11" s="104" t="s">
        <v>245</v>
      </c>
    </row>
    <row r="12" spans="1:5" ht="36" customHeight="1" x14ac:dyDescent="0.25">
      <c r="B12" s="105" t="s">
        <v>331</v>
      </c>
    </row>
    <row r="13" spans="1:5" ht="33" x14ac:dyDescent="0.25">
      <c r="B13" s="105" t="s">
        <v>332</v>
      </c>
    </row>
    <row r="14" spans="1:5" ht="33" customHeight="1" x14ac:dyDescent="0.25">
      <c r="B14" s="105" t="s">
        <v>258</v>
      </c>
    </row>
  </sheetData>
  <phoneticPr fontId="33" type="noConversion"/>
  <pageMargins left="0.7" right="0.7" top="0.75" bottom="0.75" header="0.3" footer="0.3"/>
  <pageSetup orientation="portrait"/>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32"/>
  <sheetViews>
    <sheetView workbookViewId="0">
      <pane ySplit="1" topLeftCell="A2" activePane="bottomLeft" state="frozen"/>
      <selection pane="bottomLeft" activeCell="M24" sqref="M24"/>
    </sheetView>
  </sheetViews>
  <sheetFormatPr defaultColWidth="8.85546875" defaultRowHeight="15" x14ac:dyDescent="0.25"/>
  <cols>
    <col min="1" max="1" width="8.42578125" customWidth="1"/>
    <col min="2" max="2" width="27.42578125" customWidth="1"/>
    <col min="3" max="3" width="90" customWidth="1"/>
  </cols>
  <sheetData>
    <row r="1" spans="1:5" ht="15.75" thickBot="1" x14ac:dyDescent="0.3">
      <c r="A1" s="4" t="s">
        <v>248</v>
      </c>
      <c r="B1" s="7" t="s">
        <v>249</v>
      </c>
      <c r="C1" s="106" t="s">
        <v>250</v>
      </c>
      <c r="D1" s="2"/>
      <c r="E1" s="3"/>
    </row>
    <row r="2" spans="1:5" ht="33" customHeight="1" x14ac:dyDescent="0.25">
      <c r="A2" s="130" t="s">
        <v>336</v>
      </c>
      <c r="B2" s="131"/>
      <c r="C2" s="131"/>
    </row>
    <row r="3" spans="1:5" ht="60.75" customHeight="1" x14ac:dyDescent="0.25">
      <c r="A3" s="134" t="s">
        <v>317</v>
      </c>
      <c r="B3" s="135"/>
      <c r="C3" s="135"/>
    </row>
    <row r="4" spans="1:5" x14ac:dyDescent="0.25">
      <c r="A4" s="2" t="s">
        <v>251</v>
      </c>
      <c r="B4" t="s">
        <v>47</v>
      </c>
      <c r="C4" t="s">
        <v>318</v>
      </c>
    </row>
    <row r="5" spans="1:5" x14ac:dyDescent="0.25">
      <c r="A5" s="107" t="s">
        <v>252</v>
      </c>
      <c r="B5" s="108" t="s">
        <v>259</v>
      </c>
      <c r="C5" s="104" t="s">
        <v>260</v>
      </c>
    </row>
    <row r="6" spans="1:5" x14ac:dyDescent="0.25">
      <c r="A6" s="2" t="s">
        <v>261</v>
      </c>
      <c r="B6" t="s">
        <v>253</v>
      </c>
      <c r="C6" t="s">
        <v>314</v>
      </c>
    </row>
    <row r="7" spans="1:5" ht="30" x14ac:dyDescent="0.25">
      <c r="A7" s="107" t="s">
        <v>262</v>
      </c>
      <c r="B7" s="108" t="s">
        <v>229</v>
      </c>
      <c r="C7" s="104" t="s">
        <v>315</v>
      </c>
    </row>
    <row r="8" spans="1:5" ht="66.75" customHeight="1" x14ac:dyDescent="0.25">
      <c r="A8" s="107" t="s">
        <v>263</v>
      </c>
      <c r="B8" s="108" t="s">
        <v>239</v>
      </c>
      <c r="C8" s="104" t="s">
        <v>319</v>
      </c>
    </row>
    <row r="9" spans="1:5" ht="30" x14ac:dyDescent="0.25">
      <c r="A9" s="107" t="s">
        <v>265</v>
      </c>
      <c r="B9" s="108" t="s">
        <v>264</v>
      </c>
      <c r="C9" s="104" t="s">
        <v>269</v>
      </c>
    </row>
    <row r="10" spans="1:5" ht="18" x14ac:dyDescent="0.25">
      <c r="A10" s="2" t="s">
        <v>266</v>
      </c>
      <c r="B10" t="s">
        <v>132</v>
      </c>
      <c r="C10" s="104" t="s">
        <v>270</v>
      </c>
    </row>
    <row r="11" spans="1:5" ht="45" x14ac:dyDescent="0.25">
      <c r="A11" s="107" t="s">
        <v>254</v>
      </c>
      <c r="B11" s="108" t="s">
        <v>54</v>
      </c>
      <c r="C11" s="104" t="s">
        <v>316</v>
      </c>
    </row>
    <row r="12" spans="1:5" x14ac:dyDescent="0.25">
      <c r="A12" s="2" t="s">
        <v>255</v>
      </c>
      <c r="B12" t="s">
        <v>267</v>
      </c>
      <c r="C12" s="104" t="s">
        <v>282</v>
      </c>
    </row>
    <row r="13" spans="1:5" ht="18" x14ac:dyDescent="0.35">
      <c r="A13" s="2" t="s">
        <v>256</v>
      </c>
      <c r="B13" t="s">
        <v>268</v>
      </c>
      <c r="C13" s="101" t="s">
        <v>302</v>
      </c>
    </row>
    <row r="14" spans="1:5" ht="18" x14ac:dyDescent="0.25">
      <c r="A14" s="2" t="s">
        <v>271</v>
      </c>
      <c r="B14" t="s">
        <v>65</v>
      </c>
      <c r="C14" s="104" t="s">
        <v>274</v>
      </c>
    </row>
    <row r="15" spans="1:5" x14ac:dyDescent="0.25">
      <c r="A15" s="2" t="s">
        <v>272</v>
      </c>
      <c r="B15" t="s">
        <v>275</v>
      </c>
      <c r="C15" s="104" t="s">
        <v>299</v>
      </c>
    </row>
    <row r="16" spans="1:5" ht="18" x14ac:dyDescent="0.35">
      <c r="A16" s="2" t="s">
        <v>273</v>
      </c>
      <c r="B16" t="s">
        <v>276</v>
      </c>
      <c r="C16" s="101" t="s">
        <v>303</v>
      </c>
    </row>
    <row r="17" spans="1:3" ht="18" x14ac:dyDescent="0.25">
      <c r="A17" s="2" t="s">
        <v>277</v>
      </c>
      <c r="B17" t="s">
        <v>227</v>
      </c>
      <c r="C17" s="104" t="s">
        <v>280</v>
      </c>
    </row>
    <row r="18" spans="1:3" x14ac:dyDescent="0.25">
      <c r="A18" s="2" t="s">
        <v>278</v>
      </c>
      <c r="B18" t="s">
        <v>281</v>
      </c>
      <c r="C18" s="104" t="s">
        <v>298</v>
      </c>
    </row>
    <row r="19" spans="1:3" ht="18" x14ac:dyDescent="0.35">
      <c r="A19" s="2" t="s">
        <v>279</v>
      </c>
      <c r="B19" t="s">
        <v>283</v>
      </c>
      <c r="C19" s="101" t="s">
        <v>304</v>
      </c>
    </row>
    <row r="20" spans="1:3" ht="33" x14ac:dyDescent="0.25">
      <c r="A20" s="107" t="s">
        <v>284</v>
      </c>
      <c r="B20" s="108" t="s">
        <v>293</v>
      </c>
      <c r="C20" s="104" t="s">
        <v>320</v>
      </c>
    </row>
    <row r="21" spans="1:3" ht="30" x14ac:dyDescent="0.25">
      <c r="A21" s="107" t="s">
        <v>285</v>
      </c>
      <c r="B21" s="108" t="s">
        <v>294</v>
      </c>
      <c r="C21" s="104" t="s">
        <v>322</v>
      </c>
    </row>
    <row r="22" spans="1:3" ht="18" x14ac:dyDescent="0.35">
      <c r="A22" s="2" t="s">
        <v>286</v>
      </c>
      <c r="B22" t="s">
        <v>291</v>
      </c>
      <c r="C22" s="101" t="s">
        <v>305</v>
      </c>
    </row>
    <row r="23" spans="1:3" ht="18" customHeight="1" x14ac:dyDescent="0.25">
      <c r="A23" s="107" t="s">
        <v>287</v>
      </c>
      <c r="B23" s="108" t="s">
        <v>295</v>
      </c>
      <c r="C23" s="104" t="s">
        <v>296</v>
      </c>
    </row>
    <row r="24" spans="1:3" x14ac:dyDescent="0.25">
      <c r="A24" s="2" t="s">
        <v>288</v>
      </c>
      <c r="B24" t="s">
        <v>297</v>
      </c>
      <c r="C24" s="104" t="s">
        <v>300</v>
      </c>
    </row>
    <row r="25" spans="1:3" ht="18" x14ac:dyDescent="0.35">
      <c r="A25" s="2" t="s">
        <v>289</v>
      </c>
      <c r="B25" t="s">
        <v>292</v>
      </c>
      <c r="C25" s="101" t="s">
        <v>301</v>
      </c>
    </row>
    <row r="26" spans="1:3" ht="30" x14ac:dyDescent="0.25">
      <c r="A26" s="114" t="s">
        <v>309</v>
      </c>
      <c r="B26" s="108" t="s">
        <v>253</v>
      </c>
      <c r="C26" s="104" t="s">
        <v>335</v>
      </c>
    </row>
    <row r="27" spans="1:3" x14ac:dyDescent="0.25">
      <c r="A27" s="114" t="s">
        <v>310</v>
      </c>
      <c r="B27" s="108" t="s">
        <v>227</v>
      </c>
      <c r="C27" s="104" t="s">
        <v>339</v>
      </c>
    </row>
    <row r="28" spans="1:3" x14ac:dyDescent="0.25">
      <c r="A28" s="114" t="s">
        <v>311</v>
      </c>
      <c r="B28" s="108" t="s">
        <v>295</v>
      </c>
      <c r="C28" s="104" t="s">
        <v>312</v>
      </c>
    </row>
    <row r="29" spans="1:3" ht="45" x14ac:dyDescent="0.25">
      <c r="A29" s="107" t="s">
        <v>307</v>
      </c>
      <c r="B29" s="108" t="s">
        <v>308</v>
      </c>
      <c r="C29" s="104" t="s">
        <v>334</v>
      </c>
    </row>
    <row r="31" spans="1:3" ht="27" customHeight="1" x14ac:dyDescent="0.25">
      <c r="A31" s="132" t="s">
        <v>337</v>
      </c>
      <c r="B31" s="133"/>
      <c r="C31" s="133"/>
    </row>
    <row r="32" spans="1:3" x14ac:dyDescent="0.25">
      <c r="A32" t="s">
        <v>257</v>
      </c>
    </row>
  </sheetData>
  <mergeCells count="3">
    <mergeCell ref="A2:C2"/>
    <mergeCell ref="A31:C31"/>
    <mergeCell ref="A3:C3"/>
  </mergeCells>
  <phoneticPr fontId="33" type="noConversion"/>
  <pageMargins left="0.7" right="0.7" top="0.75" bottom="0.75" header="0.3" footer="0.3"/>
  <pageSetup scale="70" orientation="portrait"/>
  <extLst>
    <ext xmlns:mx="http://schemas.microsoft.com/office/mac/excel/2008/main" uri="{64002731-A6B0-56B0-2670-7721B7C09600}">
      <mx:PLV Mode="0" OnePage="0" WScale="10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A802"/>
  <sheetViews>
    <sheetView workbookViewId="0">
      <pane ySplit="1" topLeftCell="A2" activePane="bottomLeft" state="frozen"/>
      <selection pane="bottomLeft" activeCell="AL1" sqref="AL1:AL1048576"/>
    </sheetView>
  </sheetViews>
  <sheetFormatPr defaultColWidth="8.85546875" defaultRowHeight="15" x14ac:dyDescent="0.25"/>
  <cols>
    <col min="1" max="1" width="8.85546875" style="1"/>
    <col min="2" max="2" width="8.85546875" style="2"/>
    <col min="3" max="3" width="8.85546875" style="31"/>
    <col min="4" max="4" width="8.85546875" style="13"/>
    <col min="5" max="5" width="10.85546875" style="13" customWidth="1"/>
    <col min="6" max="6" width="10.7109375" style="56" customWidth="1"/>
    <col min="7" max="7" width="10" style="56" customWidth="1"/>
    <col min="8" max="8" width="9.85546875" style="56" customWidth="1"/>
    <col min="9" max="9" width="8.85546875" style="55"/>
    <col min="10" max="10" width="9.28515625" style="14" customWidth="1"/>
    <col min="11" max="11" width="8.85546875" style="26"/>
    <col min="12" max="12" width="12.42578125" style="56" customWidth="1"/>
    <col min="13" max="13" width="8.85546875" style="13"/>
    <col min="14" max="14" width="11.140625" style="13" customWidth="1"/>
    <col min="15" max="15" width="13" style="56" customWidth="1"/>
    <col min="16" max="16" width="12" style="72" customWidth="1"/>
    <col min="17" max="17" width="12" style="19" customWidth="1"/>
    <col min="18" max="18" width="8.85546875" style="72"/>
    <col min="19" max="19" width="12.140625" style="56" customWidth="1"/>
    <col min="20" max="20" width="8.85546875" style="13"/>
    <col min="21" max="21" width="7.140625" style="26" customWidth="1"/>
    <col min="22" max="22" width="13.85546875" style="56" customWidth="1"/>
    <col min="23" max="23" width="10.42578125" style="12" customWidth="1"/>
    <col min="24" max="24" width="7.42578125" style="73" customWidth="1"/>
    <col min="25" max="25" width="13.7109375" style="56" customWidth="1"/>
    <col min="26" max="26" width="8.85546875" style="10"/>
    <col min="27" max="27" width="7.28515625" style="18" customWidth="1"/>
    <col min="28" max="28" width="12.7109375" style="17" customWidth="1"/>
    <col min="29" max="29" width="8.85546875" style="1"/>
    <col min="30" max="30" width="7.28515625" style="18" customWidth="1"/>
    <col min="31" max="31" width="15.42578125" customWidth="1"/>
    <col min="33" max="33" width="7.28515625" style="18" customWidth="1"/>
    <col min="34" max="34" width="14.42578125" customWidth="1"/>
    <col min="35" max="35" width="11.85546875" style="13" customWidth="1"/>
    <col min="36" max="36" width="8.85546875" style="13"/>
    <col min="37" max="37" width="9.28515625" style="14" customWidth="1"/>
    <col min="38" max="38" width="11.42578125" style="13" customWidth="1"/>
    <col min="39" max="39" width="8.85546875" style="13"/>
    <col min="40" max="41" width="8.85546875" style="12"/>
    <col min="42" max="42" width="10.85546875" style="13" customWidth="1"/>
    <col min="43" max="43" width="13.7109375" style="12" customWidth="1"/>
    <col min="52" max="52" width="50.140625" customWidth="1"/>
  </cols>
  <sheetData>
    <row r="1" spans="1:53" ht="45.75" thickBot="1" x14ac:dyDescent="0.3">
      <c r="A1" s="6" t="s">
        <v>47</v>
      </c>
      <c r="B1" s="5" t="s">
        <v>48</v>
      </c>
      <c r="C1" s="117" t="s">
        <v>239</v>
      </c>
      <c r="D1" s="118" t="s">
        <v>324</v>
      </c>
      <c r="E1" s="119" t="s">
        <v>325</v>
      </c>
      <c r="F1" s="120" t="s">
        <v>55</v>
      </c>
      <c r="G1" s="120" t="s">
        <v>56</v>
      </c>
      <c r="H1" s="121" t="s">
        <v>57</v>
      </c>
      <c r="I1" s="121" t="s">
        <v>58</v>
      </c>
      <c r="J1" s="121" t="s">
        <v>59</v>
      </c>
      <c r="K1" s="121" t="s">
        <v>60</v>
      </c>
      <c r="L1" s="121" t="s">
        <v>61</v>
      </c>
      <c r="M1" s="119" t="s">
        <v>49</v>
      </c>
      <c r="N1" s="122" t="s">
        <v>50</v>
      </c>
      <c r="O1" s="122" t="s">
        <v>234</v>
      </c>
      <c r="P1" s="75" t="s">
        <v>229</v>
      </c>
      <c r="Q1" s="38" t="s">
        <v>239</v>
      </c>
      <c r="R1" s="78" t="s">
        <v>264</v>
      </c>
      <c r="S1" s="68" t="s">
        <v>132</v>
      </c>
      <c r="T1" s="37" t="s">
        <v>54</v>
      </c>
      <c r="U1" s="39" t="s">
        <v>230</v>
      </c>
      <c r="V1" s="39" t="s">
        <v>268</v>
      </c>
      <c r="W1" s="50" t="s">
        <v>65</v>
      </c>
      <c r="X1" s="78" t="s">
        <v>231</v>
      </c>
      <c r="Y1" s="39" t="s">
        <v>276</v>
      </c>
      <c r="Z1" s="52" t="s">
        <v>227</v>
      </c>
      <c r="AA1" s="78" t="s">
        <v>232</v>
      </c>
      <c r="AB1" s="39" t="s">
        <v>283</v>
      </c>
      <c r="AC1" s="113" t="s">
        <v>293</v>
      </c>
      <c r="AD1" s="78" t="s">
        <v>290</v>
      </c>
      <c r="AE1" s="39" t="s">
        <v>291</v>
      </c>
      <c r="AF1" s="41" t="s">
        <v>224</v>
      </c>
      <c r="AG1" s="78" t="s">
        <v>233</v>
      </c>
      <c r="AH1" s="39" t="s">
        <v>292</v>
      </c>
      <c r="AI1" s="50" t="s">
        <v>62</v>
      </c>
      <c r="AJ1" s="37" t="s">
        <v>69</v>
      </c>
      <c r="AK1" s="37" t="s">
        <v>70</v>
      </c>
      <c r="AL1" s="62" t="s">
        <v>63</v>
      </c>
      <c r="AM1" s="32" t="s">
        <v>227</v>
      </c>
      <c r="AN1" s="37" t="s">
        <v>224</v>
      </c>
      <c r="AO1" s="63" t="s">
        <v>51</v>
      </c>
      <c r="AP1" s="37" t="s">
        <v>64</v>
      </c>
      <c r="AQ1" s="37" t="s">
        <v>112</v>
      </c>
      <c r="AR1" s="62" t="s">
        <v>65</v>
      </c>
      <c r="AS1" s="62" t="s">
        <v>132</v>
      </c>
      <c r="AT1" s="37" t="s">
        <v>54</v>
      </c>
      <c r="AU1" s="37" t="s">
        <v>66</v>
      </c>
      <c r="AV1" s="37" t="s">
        <v>52</v>
      </c>
      <c r="AW1" s="64" t="s">
        <v>67</v>
      </c>
      <c r="AX1" s="37" t="s">
        <v>53</v>
      </c>
      <c r="AY1" s="62" t="s">
        <v>71</v>
      </c>
      <c r="AZ1" s="37" t="s">
        <v>68</v>
      </c>
    </row>
    <row r="2" spans="1:53" x14ac:dyDescent="0.25">
      <c r="A2" s="92" t="s">
        <v>2</v>
      </c>
      <c r="B2" s="89">
        <v>2.9</v>
      </c>
      <c r="C2" s="109">
        <f t="shared" ref="C2:C65" si="0">Q2</f>
        <v>3.1448999999999998</v>
      </c>
      <c r="D2" s="90">
        <v>-111.836</v>
      </c>
      <c r="E2" s="91">
        <v>40.32</v>
      </c>
      <c r="F2" s="88">
        <v>7</v>
      </c>
      <c r="G2" s="92">
        <v>1962</v>
      </c>
      <c r="H2" s="83">
        <v>7</v>
      </c>
      <c r="I2" s="83">
        <v>9</v>
      </c>
      <c r="J2" s="83">
        <v>7</v>
      </c>
      <c r="K2" s="83">
        <v>3</v>
      </c>
      <c r="L2" s="83">
        <v>5.47</v>
      </c>
      <c r="M2" s="110">
        <f t="shared" ref="M2:M65" si="1">R2</f>
        <v>0.25600000000000001</v>
      </c>
      <c r="N2" s="2">
        <v>0.01</v>
      </c>
      <c r="O2" s="3" t="s">
        <v>235</v>
      </c>
      <c r="P2" s="76"/>
      <c r="Q2" s="67">
        <f t="shared" ref="Q2:Q7" si="2">Y2</f>
        <v>3.1448999999999998</v>
      </c>
      <c r="R2" s="72">
        <f t="shared" ref="R2:R7" si="3">X2</f>
        <v>0.25600000000000001</v>
      </c>
      <c r="S2" s="43"/>
      <c r="T2" s="48"/>
      <c r="W2" s="60">
        <v>2.9</v>
      </c>
      <c r="X2" s="72">
        <v>0.25600000000000001</v>
      </c>
      <c r="Y2" s="56">
        <f t="shared" ref="Y2:Y7" si="4">0.791*W2+0.851</f>
        <v>3.1448999999999998</v>
      </c>
      <c r="Z2" s="46"/>
      <c r="AA2" s="72"/>
      <c r="AB2" s="56"/>
      <c r="AC2" s="43"/>
      <c r="AD2" s="72"/>
      <c r="AE2" s="56"/>
      <c r="AF2" s="51"/>
      <c r="AG2" s="72"/>
      <c r="AH2" s="56"/>
      <c r="AI2" s="51"/>
      <c r="AJ2" s="26"/>
      <c r="AK2" s="49"/>
      <c r="AL2" s="49"/>
      <c r="AM2" s="34"/>
      <c r="AN2" s="49"/>
      <c r="AO2" s="49"/>
      <c r="AP2" s="49"/>
      <c r="AQ2" s="49"/>
      <c r="AR2" s="111">
        <v>2.9</v>
      </c>
      <c r="AS2" s="26"/>
      <c r="AT2" s="48"/>
      <c r="AU2" s="26"/>
      <c r="AV2" s="26"/>
      <c r="AW2" s="49"/>
      <c r="AX2" s="49"/>
      <c r="AY2" s="26"/>
      <c r="AZ2" s="65"/>
    </row>
    <row r="3" spans="1:53" x14ac:dyDescent="0.25">
      <c r="A3" s="1" t="s">
        <v>2</v>
      </c>
      <c r="B3" s="2">
        <v>2.5</v>
      </c>
      <c r="C3" s="74">
        <f t="shared" si="0"/>
        <v>2.8285</v>
      </c>
      <c r="D3" s="70">
        <v>-111.407</v>
      </c>
      <c r="E3" s="10">
        <v>39.241</v>
      </c>
      <c r="F3" s="17">
        <v>7</v>
      </c>
      <c r="G3" s="1">
        <v>1962</v>
      </c>
      <c r="H3">
        <v>8</v>
      </c>
      <c r="I3">
        <v>10</v>
      </c>
      <c r="J3">
        <v>0</v>
      </c>
      <c r="K3">
        <v>53</v>
      </c>
      <c r="L3">
        <v>48.2</v>
      </c>
      <c r="M3" s="73">
        <f t="shared" si="1"/>
        <v>0.25600000000000001</v>
      </c>
      <c r="N3" s="2">
        <v>0.01</v>
      </c>
      <c r="O3" s="3" t="s">
        <v>235</v>
      </c>
      <c r="P3" s="76"/>
      <c r="Q3" s="67">
        <f t="shared" si="2"/>
        <v>2.8285</v>
      </c>
      <c r="R3" s="72">
        <f t="shared" si="3"/>
        <v>0.25600000000000001</v>
      </c>
      <c r="S3" s="44"/>
      <c r="T3" s="14"/>
      <c r="W3" s="57">
        <v>2.5</v>
      </c>
      <c r="X3" s="72">
        <v>0.25600000000000001</v>
      </c>
      <c r="Y3" s="56">
        <f t="shared" si="4"/>
        <v>2.8285</v>
      </c>
      <c r="Z3" s="47"/>
      <c r="AA3" s="72"/>
      <c r="AB3" s="56"/>
      <c r="AC3" s="44"/>
      <c r="AD3" s="72"/>
      <c r="AE3" s="56"/>
      <c r="AF3" s="45"/>
      <c r="AG3" s="72"/>
      <c r="AH3" s="56"/>
      <c r="AI3" s="45"/>
      <c r="AK3" s="12"/>
      <c r="AL3" s="12"/>
      <c r="AM3" s="19"/>
      <c r="AQ3" s="13"/>
      <c r="AR3" s="13">
        <v>2.5</v>
      </c>
      <c r="AS3" s="13"/>
      <c r="AT3" s="14"/>
      <c r="AU3" s="13"/>
      <c r="AV3" s="13"/>
      <c r="AW3" s="12"/>
      <c r="AX3" s="12"/>
      <c r="AY3" s="13"/>
      <c r="AZ3" s="12"/>
    </row>
    <row r="4" spans="1:53" x14ac:dyDescent="0.25">
      <c r="A4" s="1" t="s">
        <v>2</v>
      </c>
      <c r="B4" s="2">
        <v>2.6</v>
      </c>
      <c r="C4" s="74">
        <f t="shared" si="0"/>
        <v>2.9076</v>
      </c>
      <c r="D4" s="70">
        <v>-111.42100000000001</v>
      </c>
      <c r="E4" s="10">
        <v>39.276000000000003</v>
      </c>
      <c r="F4" s="17">
        <v>7</v>
      </c>
      <c r="G4" s="1">
        <v>1962</v>
      </c>
      <c r="H4">
        <v>8</v>
      </c>
      <c r="I4">
        <v>10</v>
      </c>
      <c r="J4">
        <v>4</v>
      </c>
      <c r="K4">
        <v>5</v>
      </c>
      <c r="L4">
        <v>6.1</v>
      </c>
      <c r="M4" s="73">
        <f t="shared" si="1"/>
        <v>0.25600000000000001</v>
      </c>
      <c r="N4" s="2">
        <v>0.01</v>
      </c>
      <c r="O4" s="3" t="s">
        <v>235</v>
      </c>
      <c r="P4" s="76"/>
      <c r="Q4" s="67">
        <f t="shared" si="2"/>
        <v>2.9076</v>
      </c>
      <c r="R4" s="72">
        <f t="shared" si="3"/>
        <v>0.25600000000000001</v>
      </c>
      <c r="S4" s="44"/>
      <c r="T4" s="14"/>
      <c r="W4" s="57">
        <v>2.6</v>
      </c>
      <c r="X4" s="72">
        <v>0.25600000000000001</v>
      </c>
      <c r="Y4" s="56">
        <f t="shared" si="4"/>
        <v>2.9076</v>
      </c>
      <c r="Z4" s="47"/>
      <c r="AA4" s="72"/>
      <c r="AB4" s="56"/>
      <c r="AC4" s="44"/>
      <c r="AD4" s="72"/>
      <c r="AE4" s="56"/>
      <c r="AF4" s="45"/>
      <c r="AG4" s="72"/>
      <c r="AH4" s="56"/>
      <c r="AI4" s="45"/>
      <c r="AK4" s="12"/>
      <c r="AL4" s="12"/>
      <c r="AM4" s="19"/>
      <c r="AQ4" s="13"/>
      <c r="AR4" s="13">
        <v>2.6</v>
      </c>
      <c r="AS4" s="13"/>
      <c r="AT4" s="14"/>
      <c r="AU4" s="13"/>
      <c r="AV4" s="13"/>
      <c r="AW4" s="12"/>
      <c r="AX4" s="12"/>
      <c r="AY4" s="13"/>
      <c r="AZ4" s="12"/>
    </row>
    <row r="5" spans="1:53" x14ac:dyDescent="0.25">
      <c r="A5" s="1" t="s">
        <v>2</v>
      </c>
      <c r="B5" s="2">
        <v>3.2</v>
      </c>
      <c r="C5" s="74">
        <f t="shared" si="0"/>
        <v>3.3822000000000001</v>
      </c>
      <c r="D5" s="70">
        <v>-112.08799999999999</v>
      </c>
      <c r="E5" s="10">
        <v>38.051000000000002</v>
      </c>
      <c r="F5" s="17">
        <v>7</v>
      </c>
      <c r="G5" s="1">
        <v>1962</v>
      </c>
      <c r="H5">
        <v>8</v>
      </c>
      <c r="I5">
        <v>19</v>
      </c>
      <c r="J5">
        <v>17</v>
      </c>
      <c r="K5">
        <v>32</v>
      </c>
      <c r="L5">
        <v>41.4</v>
      </c>
      <c r="M5" s="73">
        <f t="shared" si="1"/>
        <v>0.25600000000000001</v>
      </c>
      <c r="N5" s="2">
        <v>0.01</v>
      </c>
      <c r="O5" s="3" t="s">
        <v>235</v>
      </c>
      <c r="P5" s="76"/>
      <c r="Q5" s="67">
        <f t="shared" si="2"/>
        <v>3.3822000000000001</v>
      </c>
      <c r="R5" s="72">
        <f t="shared" si="3"/>
        <v>0.25600000000000001</v>
      </c>
      <c r="S5" s="44"/>
      <c r="T5" s="14"/>
      <c r="W5" s="57">
        <v>3.2</v>
      </c>
      <c r="X5" s="72">
        <v>0.25600000000000001</v>
      </c>
      <c r="Y5" s="56">
        <f t="shared" si="4"/>
        <v>3.3822000000000001</v>
      </c>
      <c r="Z5" s="47"/>
      <c r="AA5" s="72"/>
      <c r="AB5" s="56"/>
      <c r="AC5" s="44"/>
      <c r="AD5" s="72"/>
      <c r="AE5" s="56"/>
      <c r="AF5" s="45"/>
      <c r="AG5" s="72"/>
      <c r="AH5" s="56"/>
      <c r="AI5" s="45"/>
      <c r="AK5" s="12"/>
      <c r="AL5" s="12"/>
      <c r="AM5" s="19"/>
      <c r="AQ5" s="13"/>
      <c r="AR5" s="13">
        <v>3.2</v>
      </c>
      <c r="AS5" s="13"/>
      <c r="AT5" s="14"/>
      <c r="AU5" s="13"/>
      <c r="AV5" s="13"/>
      <c r="AW5" s="12"/>
      <c r="AX5" s="12"/>
      <c r="AY5" s="13"/>
      <c r="AZ5" s="12"/>
    </row>
    <row r="6" spans="1:53" x14ac:dyDescent="0.25">
      <c r="A6" s="1" t="s">
        <v>2</v>
      </c>
      <c r="B6" s="2">
        <v>3.1</v>
      </c>
      <c r="C6" s="74">
        <f t="shared" si="0"/>
        <v>3.3031000000000001</v>
      </c>
      <c r="D6" s="70">
        <v>-111.76900000000001</v>
      </c>
      <c r="E6" s="10">
        <v>41.847000000000001</v>
      </c>
      <c r="F6" s="17">
        <v>7</v>
      </c>
      <c r="G6" s="1">
        <v>1962</v>
      </c>
      <c r="H6">
        <v>9</v>
      </c>
      <c r="I6">
        <v>9</v>
      </c>
      <c r="J6">
        <v>14</v>
      </c>
      <c r="K6">
        <v>38</v>
      </c>
      <c r="L6">
        <v>8.9</v>
      </c>
      <c r="M6" s="73">
        <f t="shared" si="1"/>
        <v>0.25600000000000001</v>
      </c>
      <c r="N6" s="2">
        <v>0.01</v>
      </c>
      <c r="O6" s="3" t="s">
        <v>235</v>
      </c>
      <c r="P6" s="76"/>
      <c r="Q6" s="67">
        <f t="shared" si="2"/>
        <v>3.3031000000000001</v>
      </c>
      <c r="R6" s="72">
        <f t="shared" si="3"/>
        <v>0.25600000000000001</v>
      </c>
      <c r="S6" s="44"/>
      <c r="T6" s="14"/>
      <c r="W6" s="57">
        <v>3.1</v>
      </c>
      <c r="X6" s="72">
        <v>0.25600000000000001</v>
      </c>
      <c r="Y6" s="56">
        <f t="shared" si="4"/>
        <v>3.3031000000000001</v>
      </c>
      <c r="Z6" s="47"/>
      <c r="AA6" s="72"/>
      <c r="AB6" s="56"/>
      <c r="AC6" s="44"/>
      <c r="AD6" s="72"/>
      <c r="AE6" s="56"/>
      <c r="AF6" s="45"/>
      <c r="AG6" s="72"/>
      <c r="AH6" s="56"/>
      <c r="AI6" s="45"/>
      <c r="AK6" s="12"/>
      <c r="AL6" s="12"/>
      <c r="AM6" s="19"/>
      <c r="AQ6" s="13"/>
      <c r="AR6" s="13">
        <v>3.1</v>
      </c>
      <c r="AS6" s="13"/>
      <c r="AT6" s="14"/>
      <c r="AU6" s="13"/>
      <c r="AV6" s="13"/>
      <c r="AW6" s="12"/>
      <c r="AX6" s="12"/>
      <c r="AY6" s="13"/>
      <c r="AZ6" s="12"/>
      <c r="BA6" s="25"/>
    </row>
    <row r="7" spans="1:53" x14ac:dyDescent="0.25">
      <c r="A7" s="1" t="s">
        <v>2</v>
      </c>
      <c r="B7" s="2">
        <v>2.8</v>
      </c>
      <c r="C7" s="74">
        <f t="shared" si="0"/>
        <v>3.0657999999999999</v>
      </c>
      <c r="D7" s="70">
        <v>-111.71299999999999</v>
      </c>
      <c r="E7" s="10">
        <v>42.118000000000002</v>
      </c>
      <c r="F7" s="17">
        <v>7</v>
      </c>
      <c r="G7" s="1">
        <v>1962</v>
      </c>
      <c r="H7">
        <v>9</v>
      </c>
      <c r="I7">
        <v>14</v>
      </c>
      <c r="J7">
        <v>13</v>
      </c>
      <c r="K7">
        <v>16</v>
      </c>
      <c r="L7">
        <v>54.9</v>
      </c>
      <c r="M7" s="73">
        <f t="shared" si="1"/>
        <v>0.25600000000000001</v>
      </c>
      <c r="N7" s="2">
        <v>0.01</v>
      </c>
      <c r="O7" s="3" t="s">
        <v>235</v>
      </c>
      <c r="P7" s="76"/>
      <c r="Q7" s="67">
        <f t="shared" si="2"/>
        <v>3.0657999999999999</v>
      </c>
      <c r="R7" s="72">
        <f t="shared" si="3"/>
        <v>0.25600000000000001</v>
      </c>
      <c r="S7" s="44"/>
      <c r="T7" s="14"/>
      <c r="W7" s="57">
        <v>2.8</v>
      </c>
      <c r="X7" s="72">
        <v>0.25600000000000001</v>
      </c>
      <c r="Y7" s="56">
        <f t="shared" si="4"/>
        <v>3.0657999999999999</v>
      </c>
      <c r="Z7" s="47"/>
      <c r="AA7" s="72"/>
      <c r="AB7" s="56"/>
      <c r="AC7" s="44"/>
      <c r="AD7" s="72"/>
      <c r="AE7" s="56"/>
      <c r="AF7" s="45"/>
      <c r="AG7" s="72"/>
      <c r="AH7" s="56"/>
      <c r="AI7" s="45"/>
      <c r="AK7" s="12"/>
      <c r="AL7" s="12"/>
      <c r="AM7" s="19"/>
      <c r="AQ7" s="13"/>
      <c r="AR7" s="13">
        <v>2.8</v>
      </c>
      <c r="AS7" s="13"/>
      <c r="AT7" s="14"/>
      <c r="AU7" s="13"/>
      <c r="AV7" s="13"/>
      <c r="AW7" s="12"/>
      <c r="AX7" s="12"/>
      <c r="AY7" s="13"/>
      <c r="AZ7" s="12"/>
    </row>
    <row r="8" spans="1:53" x14ac:dyDescent="0.25">
      <c r="A8" s="1" t="s">
        <v>2</v>
      </c>
      <c r="B8" s="2">
        <v>3.4</v>
      </c>
      <c r="C8" s="74">
        <f t="shared" si="0"/>
        <v>3.5404</v>
      </c>
      <c r="D8" s="70">
        <v>-110.41500000000001</v>
      </c>
      <c r="E8" s="10">
        <v>39.363999999999997</v>
      </c>
      <c r="F8" s="17">
        <v>7</v>
      </c>
      <c r="G8" s="1">
        <v>1962</v>
      </c>
      <c r="H8">
        <v>12</v>
      </c>
      <c r="I8">
        <v>11</v>
      </c>
      <c r="J8">
        <v>10</v>
      </c>
      <c r="K8">
        <v>28</v>
      </c>
      <c r="L8">
        <v>13.5</v>
      </c>
      <c r="M8" s="73">
        <f t="shared" si="1"/>
        <v>0.22900000000000001</v>
      </c>
      <c r="N8" s="2">
        <v>0.01</v>
      </c>
      <c r="O8" s="3" t="s">
        <v>235</v>
      </c>
      <c r="P8" s="76"/>
      <c r="Q8" s="67">
        <f>V8</f>
        <v>3.5404</v>
      </c>
      <c r="R8" s="72">
        <f>U8</f>
        <v>0.22900000000000001</v>
      </c>
      <c r="S8" s="57">
        <v>3.4</v>
      </c>
      <c r="T8" s="14" t="s">
        <v>3</v>
      </c>
      <c r="U8" s="26">
        <v>0.22900000000000001</v>
      </c>
      <c r="V8" s="56">
        <f>0.791*S8+0.851</f>
        <v>3.5404</v>
      </c>
      <c r="W8" s="44"/>
      <c r="X8" s="72"/>
      <c r="Z8" s="47"/>
      <c r="AA8" s="72"/>
      <c r="AB8" s="56"/>
      <c r="AC8" s="44"/>
      <c r="AD8" s="72"/>
      <c r="AE8" s="56"/>
      <c r="AF8" s="45"/>
      <c r="AG8" s="72"/>
      <c r="AH8" s="56"/>
      <c r="AI8" s="45"/>
      <c r="AK8" s="12"/>
      <c r="AL8" s="12"/>
      <c r="AM8" s="19"/>
      <c r="AQ8" s="13"/>
      <c r="AR8" s="13"/>
      <c r="AS8" s="13">
        <v>3.4</v>
      </c>
      <c r="AT8" s="14" t="s">
        <v>3</v>
      </c>
      <c r="AU8" s="13"/>
      <c r="AV8" s="13"/>
      <c r="AW8" s="12"/>
      <c r="AX8" s="12"/>
      <c r="AY8" s="13"/>
      <c r="AZ8" s="12"/>
    </row>
    <row r="9" spans="1:53" x14ac:dyDescent="0.25">
      <c r="A9" s="1" t="s">
        <v>2</v>
      </c>
      <c r="B9" s="2">
        <v>3.7</v>
      </c>
      <c r="C9" s="74">
        <f t="shared" si="0"/>
        <v>3.7777000000000003</v>
      </c>
      <c r="D9" s="70">
        <v>-113.90300000000001</v>
      </c>
      <c r="E9" s="10">
        <v>37.802</v>
      </c>
      <c r="F9" s="17">
        <v>7</v>
      </c>
      <c r="G9" s="1">
        <v>1963</v>
      </c>
      <c r="H9">
        <v>2</v>
      </c>
      <c r="I9">
        <v>17</v>
      </c>
      <c r="J9">
        <v>17</v>
      </c>
      <c r="K9">
        <v>34</v>
      </c>
      <c r="L9">
        <v>20.6</v>
      </c>
      <c r="M9" s="73">
        <f t="shared" si="1"/>
        <v>0.25600000000000001</v>
      </c>
      <c r="N9" s="2">
        <v>0.01</v>
      </c>
      <c r="O9" s="3" t="s">
        <v>235</v>
      </c>
      <c r="P9" s="76"/>
      <c r="Q9" s="67">
        <f>Y9</f>
        <v>3.7777000000000003</v>
      </c>
      <c r="R9" s="72">
        <f>X9</f>
        <v>0.25600000000000001</v>
      </c>
      <c r="S9" s="44"/>
      <c r="T9" s="14"/>
      <c r="W9" s="57">
        <v>3.7</v>
      </c>
      <c r="X9" s="72">
        <v>0.25600000000000001</v>
      </c>
      <c r="Y9" s="56">
        <f>0.791*W9+0.851</f>
        <v>3.7777000000000003</v>
      </c>
      <c r="Z9" s="47"/>
      <c r="AA9" s="72"/>
      <c r="AB9" s="56"/>
      <c r="AC9" s="47">
        <v>4</v>
      </c>
      <c r="AD9" s="72">
        <v>0.40100000000000002</v>
      </c>
      <c r="AE9" s="56">
        <f>0.791*(1.697*AC9-3.557)+0.851</f>
        <v>3.4067210000000006</v>
      </c>
      <c r="AF9" s="45"/>
      <c r="AG9" s="72"/>
      <c r="AH9" s="56"/>
      <c r="AI9" s="45"/>
      <c r="AJ9" s="19">
        <v>4</v>
      </c>
      <c r="AK9" s="12"/>
      <c r="AL9" s="12"/>
      <c r="AM9" s="19"/>
      <c r="AQ9" s="13"/>
      <c r="AR9" s="13">
        <v>3.7</v>
      </c>
      <c r="AS9" s="13"/>
      <c r="AT9" s="14"/>
      <c r="AU9" s="13"/>
      <c r="AV9" s="13"/>
      <c r="AW9" s="12"/>
      <c r="AX9" s="12"/>
      <c r="AY9" s="13"/>
      <c r="AZ9" s="12"/>
    </row>
    <row r="10" spans="1:53" x14ac:dyDescent="0.25">
      <c r="A10" s="1" t="s">
        <v>2</v>
      </c>
      <c r="B10" s="2">
        <v>2.7</v>
      </c>
      <c r="C10" s="74">
        <f t="shared" si="0"/>
        <v>2.9867000000000004</v>
      </c>
      <c r="D10" s="70">
        <v>-110.663</v>
      </c>
      <c r="E10" s="10">
        <v>39.514000000000003</v>
      </c>
      <c r="F10" s="17">
        <v>7</v>
      </c>
      <c r="G10" s="1">
        <v>1963</v>
      </c>
      <c r="H10">
        <v>3</v>
      </c>
      <c r="I10">
        <v>12</v>
      </c>
      <c r="J10">
        <v>23</v>
      </c>
      <c r="K10">
        <v>47</v>
      </c>
      <c r="L10">
        <v>22.4</v>
      </c>
      <c r="M10" s="73">
        <f t="shared" si="1"/>
        <v>0.25600000000000001</v>
      </c>
      <c r="N10" s="2">
        <v>0.01</v>
      </c>
      <c r="O10" s="3" t="s">
        <v>235</v>
      </c>
      <c r="P10" s="76"/>
      <c r="Q10" s="67">
        <f>Y10</f>
        <v>2.9867000000000004</v>
      </c>
      <c r="R10" s="72">
        <f>X10</f>
        <v>0.25600000000000001</v>
      </c>
      <c r="S10" s="44"/>
      <c r="T10" s="14"/>
      <c r="W10" s="57">
        <v>2.7</v>
      </c>
      <c r="X10" s="72">
        <v>0.25600000000000001</v>
      </c>
      <c r="Y10" s="56">
        <f>0.791*W10+0.851</f>
        <v>2.9867000000000004</v>
      </c>
      <c r="Z10" s="47"/>
      <c r="AA10" s="72"/>
      <c r="AB10" s="56"/>
      <c r="AC10" s="44"/>
      <c r="AD10" s="72"/>
      <c r="AE10" s="56"/>
      <c r="AF10" s="45"/>
      <c r="AG10" s="72"/>
      <c r="AH10" s="56"/>
      <c r="AI10" s="45"/>
      <c r="AK10" s="12"/>
      <c r="AL10" s="12"/>
      <c r="AM10" s="19"/>
      <c r="AQ10" s="13"/>
      <c r="AR10" s="13">
        <v>2.7</v>
      </c>
      <c r="AS10" s="13"/>
      <c r="AT10" s="14"/>
      <c r="AU10" s="13"/>
      <c r="AV10" s="13"/>
      <c r="AW10" s="12"/>
      <c r="AX10" s="12"/>
      <c r="AY10" s="13"/>
      <c r="AZ10" s="12"/>
    </row>
    <row r="11" spans="1:53" x14ac:dyDescent="0.25">
      <c r="A11" s="1" t="s">
        <v>2</v>
      </c>
      <c r="B11" s="2">
        <v>2.6</v>
      </c>
      <c r="C11" s="74">
        <f t="shared" si="0"/>
        <v>2.9076</v>
      </c>
      <c r="D11" s="70">
        <v>-111.96299999999999</v>
      </c>
      <c r="E11" s="10">
        <v>39.1</v>
      </c>
      <c r="F11" s="17">
        <v>7</v>
      </c>
      <c r="G11" s="1">
        <v>1963</v>
      </c>
      <c r="H11">
        <v>3</v>
      </c>
      <c r="I11">
        <v>17</v>
      </c>
      <c r="J11">
        <v>11</v>
      </c>
      <c r="K11">
        <v>11</v>
      </c>
      <c r="L11">
        <v>33.1</v>
      </c>
      <c r="M11" s="73">
        <f t="shared" si="1"/>
        <v>0.25600000000000001</v>
      </c>
      <c r="N11" s="2">
        <v>0.01</v>
      </c>
      <c r="O11" s="3" t="s">
        <v>235</v>
      </c>
      <c r="P11" s="76"/>
      <c r="Q11" s="67">
        <f>Y11</f>
        <v>2.9076</v>
      </c>
      <c r="R11" s="72">
        <f>X11</f>
        <v>0.25600000000000001</v>
      </c>
      <c r="S11" s="44"/>
      <c r="T11" s="14"/>
      <c r="W11" s="57">
        <v>2.6</v>
      </c>
      <c r="X11" s="72">
        <v>0.25600000000000001</v>
      </c>
      <c r="Y11" s="56">
        <f>0.791*W11+0.851</f>
        <v>2.9076</v>
      </c>
      <c r="Z11" s="47"/>
      <c r="AA11" s="72"/>
      <c r="AB11" s="56"/>
      <c r="AC11" s="44"/>
      <c r="AD11" s="72"/>
      <c r="AE11" s="56"/>
      <c r="AF11" s="45"/>
      <c r="AG11" s="72"/>
      <c r="AH11" s="56"/>
      <c r="AI11" s="45"/>
      <c r="AK11" s="12"/>
      <c r="AL11" s="12"/>
      <c r="AM11" s="19"/>
      <c r="AQ11" s="13"/>
      <c r="AR11" s="13">
        <v>2.6</v>
      </c>
      <c r="AS11" s="13"/>
      <c r="AT11" s="14"/>
      <c r="AU11" s="13"/>
      <c r="AV11" s="13"/>
      <c r="AW11" s="12"/>
      <c r="AX11" s="12"/>
      <c r="AY11" s="13"/>
      <c r="AZ11" s="12"/>
    </row>
    <row r="12" spans="1:53" x14ac:dyDescent="0.25">
      <c r="A12" s="1" t="s">
        <v>2</v>
      </c>
      <c r="B12" s="2">
        <v>3.1</v>
      </c>
      <c r="C12" s="74">
        <f t="shared" si="0"/>
        <v>3.3031000000000001</v>
      </c>
      <c r="D12" s="70">
        <v>-111.005</v>
      </c>
      <c r="E12" s="10">
        <v>42.320999999999998</v>
      </c>
      <c r="F12" s="17">
        <v>7</v>
      </c>
      <c r="G12" s="1">
        <v>1963</v>
      </c>
      <c r="H12">
        <v>4</v>
      </c>
      <c r="I12">
        <v>4</v>
      </c>
      <c r="J12">
        <v>15</v>
      </c>
      <c r="K12">
        <v>36</v>
      </c>
      <c r="L12">
        <v>26</v>
      </c>
      <c r="M12" s="73">
        <f t="shared" si="1"/>
        <v>0.25600000000000001</v>
      </c>
      <c r="N12" s="2">
        <v>0.01</v>
      </c>
      <c r="O12" s="3" t="s">
        <v>235</v>
      </c>
      <c r="P12" s="76"/>
      <c r="Q12" s="67">
        <f>Y12</f>
        <v>3.3031000000000001</v>
      </c>
      <c r="R12" s="72">
        <f>X12</f>
        <v>0.25600000000000001</v>
      </c>
      <c r="S12" s="44"/>
      <c r="T12" s="14"/>
      <c r="W12" s="57">
        <v>3.1</v>
      </c>
      <c r="X12" s="72">
        <v>0.25600000000000001</v>
      </c>
      <c r="Y12" s="56">
        <f>0.791*W12+0.851</f>
        <v>3.3031000000000001</v>
      </c>
      <c r="Z12" s="47"/>
      <c r="AA12" s="72"/>
      <c r="AB12" s="56"/>
      <c r="AC12" s="44"/>
      <c r="AD12" s="72"/>
      <c r="AE12" s="56"/>
      <c r="AF12" s="45"/>
      <c r="AG12" s="72"/>
      <c r="AH12" s="56"/>
      <c r="AI12" s="45"/>
      <c r="AK12" s="12"/>
      <c r="AL12" s="12"/>
      <c r="AM12" s="19"/>
      <c r="AQ12" s="13"/>
      <c r="AR12" s="13">
        <v>3.1</v>
      </c>
      <c r="AS12" s="13"/>
      <c r="AT12" s="14"/>
      <c r="AU12" s="13"/>
      <c r="AV12" s="13"/>
      <c r="AW12" s="12"/>
      <c r="AX12" s="12"/>
      <c r="AY12" s="13"/>
      <c r="AZ12" s="12"/>
    </row>
    <row r="13" spans="1:53" x14ac:dyDescent="0.25">
      <c r="A13" s="1" t="s">
        <v>2</v>
      </c>
      <c r="B13" s="2">
        <v>3.7</v>
      </c>
      <c r="C13" s="74">
        <f t="shared" si="0"/>
        <v>3.7777000000000003</v>
      </c>
      <c r="D13" s="70">
        <v>-112.52500000000001</v>
      </c>
      <c r="E13" s="10">
        <v>38.018000000000001</v>
      </c>
      <c r="F13" s="17">
        <v>7</v>
      </c>
      <c r="G13" s="1">
        <v>1963</v>
      </c>
      <c r="H13">
        <v>6</v>
      </c>
      <c r="I13">
        <v>19</v>
      </c>
      <c r="J13">
        <v>8</v>
      </c>
      <c r="K13">
        <v>38</v>
      </c>
      <c r="L13">
        <v>44.9</v>
      </c>
      <c r="M13" s="73">
        <f t="shared" si="1"/>
        <v>0.22900000000000001</v>
      </c>
      <c r="N13" s="2">
        <v>0.01</v>
      </c>
      <c r="O13" s="3" t="s">
        <v>235</v>
      </c>
      <c r="P13" s="76"/>
      <c r="Q13" s="67">
        <f>V13</f>
        <v>3.7777000000000003</v>
      </c>
      <c r="R13" s="72">
        <f>U13</f>
        <v>0.22900000000000001</v>
      </c>
      <c r="S13" s="57">
        <v>3.7</v>
      </c>
      <c r="T13" s="14" t="s">
        <v>3</v>
      </c>
      <c r="U13" s="26">
        <v>0.22900000000000001</v>
      </c>
      <c r="V13" s="56">
        <f>0.791*S13+0.851</f>
        <v>3.7777000000000003</v>
      </c>
      <c r="W13" s="44"/>
      <c r="X13" s="72"/>
      <c r="Z13" s="47"/>
      <c r="AA13" s="72"/>
      <c r="AB13" s="56"/>
      <c r="AC13" s="47">
        <v>4.2</v>
      </c>
      <c r="AD13" s="72">
        <v>0.40100000000000002</v>
      </c>
      <c r="AE13" s="56">
        <f>0.791*(1.697*AC13-3.557)+0.851</f>
        <v>3.6751864000000007</v>
      </c>
      <c r="AF13" s="45"/>
      <c r="AG13" s="72"/>
      <c r="AH13" s="56"/>
      <c r="AI13" s="45"/>
      <c r="AJ13" s="19">
        <v>4.2</v>
      </c>
      <c r="AK13" s="12"/>
      <c r="AL13" s="12"/>
      <c r="AM13" s="19"/>
      <c r="AQ13" s="13"/>
      <c r="AR13" s="13"/>
      <c r="AS13" s="13">
        <v>3.7</v>
      </c>
      <c r="AT13" s="14" t="s">
        <v>3</v>
      </c>
      <c r="AU13" s="13"/>
      <c r="AV13" s="13"/>
      <c r="AW13" s="12"/>
      <c r="AX13" s="12"/>
      <c r="AY13" s="13"/>
      <c r="AZ13" s="12"/>
    </row>
    <row r="14" spans="1:53" x14ac:dyDescent="0.25">
      <c r="A14" s="1" t="s">
        <v>2</v>
      </c>
      <c r="B14" s="2">
        <v>3.1</v>
      </c>
      <c r="C14" s="74">
        <f t="shared" si="0"/>
        <v>3.3031000000000001</v>
      </c>
      <c r="D14" s="70">
        <v>-111.905</v>
      </c>
      <c r="E14" s="10">
        <v>39.529000000000003</v>
      </c>
      <c r="F14" s="17">
        <v>7</v>
      </c>
      <c r="G14" s="1">
        <v>1963</v>
      </c>
      <c r="H14">
        <v>7</v>
      </c>
      <c r="I14">
        <v>9</v>
      </c>
      <c r="J14">
        <v>15</v>
      </c>
      <c r="K14">
        <v>20</v>
      </c>
      <c r="L14">
        <v>40.9</v>
      </c>
      <c r="M14" s="73">
        <f t="shared" si="1"/>
        <v>0.25600000000000001</v>
      </c>
      <c r="N14" s="2">
        <v>0.01</v>
      </c>
      <c r="O14" s="3" t="s">
        <v>235</v>
      </c>
      <c r="P14" s="76"/>
      <c r="Q14" s="67">
        <f>Y14</f>
        <v>3.3031000000000001</v>
      </c>
      <c r="R14" s="72">
        <f>X14</f>
        <v>0.25600000000000001</v>
      </c>
      <c r="S14" s="44"/>
      <c r="T14" s="14"/>
      <c r="W14" s="57">
        <v>3.1</v>
      </c>
      <c r="X14" s="72">
        <v>0.25600000000000001</v>
      </c>
      <c r="Y14" s="56">
        <f>0.791*W14+0.851</f>
        <v>3.3031000000000001</v>
      </c>
      <c r="Z14" s="47"/>
      <c r="AA14" s="72"/>
      <c r="AB14" s="56"/>
      <c r="AC14" s="47">
        <v>3.6</v>
      </c>
      <c r="AD14" s="72">
        <v>0.40100000000000002</v>
      </c>
      <c r="AE14" s="56">
        <f>0.791*(1.697*AC14-3.557)+0.851</f>
        <v>2.8697902000000006</v>
      </c>
      <c r="AF14" s="45"/>
      <c r="AG14" s="72"/>
      <c r="AH14" s="56"/>
      <c r="AI14" s="45"/>
      <c r="AJ14" s="19">
        <v>3.6</v>
      </c>
      <c r="AK14" s="12"/>
      <c r="AL14" s="12"/>
      <c r="AM14" s="19"/>
      <c r="AQ14" s="13"/>
      <c r="AR14" s="13">
        <v>3.1</v>
      </c>
      <c r="AS14" s="13"/>
      <c r="AT14" s="14"/>
      <c r="AU14" s="13"/>
      <c r="AV14" s="13"/>
      <c r="AW14" s="12"/>
      <c r="AX14" s="12"/>
      <c r="AY14" s="13"/>
      <c r="AZ14" s="12"/>
    </row>
    <row r="15" spans="1:53" x14ac:dyDescent="0.25">
      <c r="A15" s="1" t="s">
        <v>2</v>
      </c>
      <c r="B15" s="2">
        <v>4</v>
      </c>
      <c r="C15" s="74">
        <f t="shared" si="0"/>
        <v>4.0150000000000006</v>
      </c>
      <c r="D15" s="70">
        <v>-111.19</v>
      </c>
      <c r="E15" s="10">
        <v>40.027999999999999</v>
      </c>
      <c r="F15" s="17">
        <v>7</v>
      </c>
      <c r="G15" s="1">
        <v>1963</v>
      </c>
      <c r="H15">
        <v>7</v>
      </c>
      <c r="I15">
        <v>9</v>
      </c>
      <c r="J15">
        <v>20</v>
      </c>
      <c r="K15">
        <v>25</v>
      </c>
      <c r="L15">
        <v>25.8</v>
      </c>
      <c r="M15" s="73">
        <f t="shared" si="1"/>
        <v>0.22900000000000001</v>
      </c>
      <c r="N15" s="2">
        <v>0.01</v>
      </c>
      <c r="O15" s="3" t="s">
        <v>235</v>
      </c>
      <c r="P15" s="76"/>
      <c r="Q15" s="67">
        <f>V15</f>
        <v>4.0150000000000006</v>
      </c>
      <c r="R15" s="72">
        <f>U15</f>
        <v>0.22900000000000001</v>
      </c>
      <c r="S15" s="59">
        <v>4</v>
      </c>
      <c r="T15" s="14" t="s">
        <v>3</v>
      </c>
      <c r="U15" s="26">
        <v>0.22900000000000001</v>
      </c>
      <c r="V15" s="56">
        <f>0.791*S15+0.851</f>
        <v>4.0150000000000006</v>
      </c>
      <c r="W15" s="44"/>
      <c r="X15" s="72"/>
      <c r="Z15" s="47"/>
      <c r="AA15" s="72"/>
      <c r="AB15" s="56"/>
      <c r="AC15" s="47">
        <v>4.0999999999999996</v>
      </c>
      <c r="AD15" s="72">
        <v>0.40100000000000002</v>
      </c>
      <c r="AE15" s="56">
        <f>0.791*(1.697*AC15-3.557)+0.851</f>
        <v>3.5409537000000002</v>
      </c>
      <c r="AF15" s="45"/>
      <c r="AG15" s="72"/>
      <c r="AH15" s="56"/>
      <c r="AI15" s="45"/>
      <c r="AJ15" s="19">
        <v>4.0999999999999996</v>
      </c>
      <c r="AK15" s="12"/>
      <c r="AL15" s="12"/>
      <c r="AM15" s="19"/>
      <c r="AQ15" s="13"/>
      <c r="AR15" s="13"/>
      <c r="AS15" s="19">
        <v>4</v>
      </c>
      <c r="AT15" s="14" t="s">
        <v>3</v>
      </c>
      <c r="AU15" s="13"/>
      <c r="AV15" s="13"/>
      <c r="AW15" s="12"/>
      <c r="AX15" s="12"/>
      <c r="AY15" s="13"/>
      <c r="AZ15" s="12"/>
    </row>
    <row r="16" spans="1:53" x14ac:dyDescent="0.25">
      <c r="A16" s="92" t="s">
        <v>2</v>
      </c>
      <c r="B16" s="112">
        <v>2.6</v>
      </c>
      <c r="C16" s="109">
        <f t="shared" si="0"/>
        <v>2.9076</v>
      </c>
      <c r="D16" s="90">
        <v>-111.935</v>
      </c>
      <c r="E16" s="91">
        <v>39.549999999999997</v>
      </c>
      <c r="F16" s="83">
        <v>7</v>
      </c>
      <c r="G16" s="83">
        <v>1963</v>
      </c>
      <c r="H16" s="83">
        <v>7</v>
      </c>
      <c r="I16" s="83">
        <v>10</v>
      </c>
      <c r="J16" s="83">
        <v>12</v>
      </c>
      <c r="K16" s="83">
        <v>7</v>
      </c>
      <c r="L16" s="83">
        <v>32.14</v>
      </c>
      <c r="M16" s="110">
        <f t="shared" si="1"/>
        <v>0.25600000000000001</v>
      </c>
      <c r="N16" s="2">
        <v>0.01</v>
      </c>
      <c r="O16" s="3" t="s">
        <v>235</v>
      </c>
      <c r="P16" s="76"/>
      <c r="Q16" s="67">
        <f>Y16</f>
        <v>2.9076</v>
      </c>
      <c r="R16" s="72">
        <f>X16</f>
        <v>0.25600000000000001</v>
      </c>
      <c r="S16" s="44"/>
      <c r="T16" s="14"/>
      <c r="W16" s="60">
        <v>2.6</v>
      </c>
      <c r="X16" s="72">
        <v>0.25600000000000001</v>
      </c>
      <c r="Y16" s="56">
        <f>0.791*W16+0.851</f>
        <v>2.9076</v>
      </c>
      <c r="Z16" s="46"/>
      <c r="AA16" s="72"/>
      <c r="AB16" s="56"/>
      <c r="AC16" s="51"/>
      <c r="AD16" s="72"/>
      <c r="AE16" s="56"/>
      <c r="AF16" s="51"/>
      <c r="AG16" s="72"/>
      <c r="AH16" s="56"/>
      <c r="AI16" s="51"/>
      <c r="AJ16" s="49"/>
      <c r="AK16" s="49"/>
      <c r="AL16" s="49"/>
      <c r="AM16" s="34"/>
      <c r="AN16" s="49"/>
      <c r="AO16" s="49"/>
      <c r="AP16" s="49"/>
      <c r="AQ16" s="49"/>
      <c r="AR16" s="111">
        <v>2.6</v>
      </c>
      <c r="AS16" s="13"/>
      <c r="AT16" s="14"/>
      <c r="AU16" s="13"/>
      <c r="AV16" s="13"/>
      <c r="AW16" s="12"/>
      <c r="AX16" s="12"/>
      <c r="AY16" s="13"/>
      <c r="AZ16" s="12"/>
    </row>
    <row r="17" spans="1:52" x14ac:dyDescent="0.25">
      <c r="A17" s="1" t="s">
        <v>2</v>
      </c>
      <c r="B17" s="2">
        <v>3.7</v>
      </c>
      <c r="C17" s="74">
        <f t="shared" si="0"/>
        <v>3.7777000000000003</v>
      </c>
      <c r="D17" s="70">
        <v>-111.249</v>
      </c>
      <c r="E17" s="10">
        <v>40.020000000000003</v>
      </c>
      <c r="F17" s="17">
        <v>7</v>
      </c>
      <c r="G17" s="1">
        <v>1963</v>
      </c>
      <c r="H17">
        <v>7</v>
      </c>
      <c r="I17">
        <v>10</v>
      </c>
      <c r="J17">
        <v>18</v>
      </c>
      <c r="K17">
        <v>32</v>
      </c>
      <c r="L17">
        <v>49.8</v>
      </c>
      <c r="M17" s="73">
        <f t="shared" si="1"/>
        <v>0.22900000000000001</v>
      </c>
      <c r="N17" s="2">
        <v>0.01</v>
      </c>
      <c r="O17" s="3" t="s">
        <v>235</v>
      </c>
      <c r="P17" s="76"/>
      <c r="Q17" s="67">
        <f>V17</f>
        <v>3.7777000000000003</v>
      </c>
      <c r="R17" s="72">
        <f>U17</f>
        <v>0.22900000000000001</v>
      </c>
      <c r="S17" s="57">
        <v>3.7</v>
      </c>
      <c r="T17" s="14" t="s">
        <v>3</v>
      </c>
      <c r="U17" s="26">
        <v>0.22900000000000001</v>
      </c>
      <c r="V17" s="56">
        <f>0.791*S17+0.851</f>
        <v>3.7777000000000003</v>
      </c>
      <c r="W17" s="44"/>
      <c r="X17" s="72"/>
      <c r="Z17" s="47"/>
      <c r="AA17" s="72"/>
      <c r="AB17" s="56"/>
      <c r="AC17" s="47">
        <v>4.2</v>
      </c>
      <c r="AD17" s="72">
        <v>0.40100000000000002</v>
      </c>
      <c r="AE17" s="56">
        <f>0.791*(1.697*AC17-3.557)+0.851</f>
        <v>3.6751864000000007</v>
      </c>
      <c r="AF17" s="45"/>
      <c r="AG17" s="72"/>
      <c r="AH17" s="56"/>
      <c r="AI17" s="45"/>
      <c r="AJ17" s="19">
        <v>4.2</v>
      </c>
      <c r="AK17" s="12"/>
      <c r="AL17" s="12"/>
      <c r="AM17" s="19"/>
      <c r="AQ17" s="13"/>
      <c r="AR17" s="13"/>
      <c r="AS17" s="13">
        <v>3.7</v>
      </c>
      <c r="AT17" s="14" t="s">
        <v>3</v>
      </c>
      <c r="AU17" s="13"/>
      <c r="AV17" s="13"/>
      <c r="AW17" s="12"/>
      <c r="AX17" s="12"/>
      <c r="AY17" s="13"/>
      <c r="AZ17" s="12"/>
    </row>
    <row r="18" spans="1:52" x14ac:dyDescent="0.25">
      <c r="A18" s="1" t="s">
        <v>2</v>
      </c>
      <c r="B18" s="2">
        <v>3.2</v>
      </c>
      <c r="C18" s="74">
        <f t="shared" si="0"/>
        <v>3.3822000000000001</v>
      </c>
      <c r="D18" s="70">
        <v>-112.071</v>
      </c>
      <c r="E18" s="10">
        <v>41.622</v>
      </c>
      <c r="F18" s="17">
        <v>7</v>
      </c>
      <c r="G18" s="1">
        <v>1963</v>
      </c>
      <c r="H18">
        <v>8</v>
      </c>
      <c r="I18">
        <v>14</v>
      </c>
      <c r="J18">
        <v>12</v>
      </c>
      <c r="K18">
        <v>30</v>
      </c>
      <c r="L18">
        <v>2.4</v>
      </c>
      <c r="M18" s="73">
        <f t="shared" si="1"/>
        <v>0.25600000000000001</v>
      </c>
      <c r="N18" s="2">
        <v>0.01</v>
      </c>
      <c r="O18" s="3" t="s">
        <v>235</v>
      </c>
      <c r="P18" s="76"/>
      <c r="Q18" s="67">
        <f t="shared" ref="Q18:Q23" si="5">Y18</f>
        <v>3.3822000000000001</v>
      </c>
      <c r="R18" s="72">
        <f t="shared" ref="R18:R23" si="6">X18</f>
        <v>0.25600000000000001</v>
      </c>
      <c r="S18" s="44"/>
      <c r="T18" s="14"/>
      <c r="W18" s="57">
        <v>3.2</v>
      </c>
      <c r="X18" s="72">
        <v>0.25600000000000001</v>
      </c>
      <c r="Y18" s="56">
        <f t="shared" ref="Y18:Y23" si="7">0.791*W18+0.851</f>
        <v>3.3822000000000001</v>
      </c>
      <c r="Z18" s="47"/>
      <c r="AA18" s="72"/>
      <c r="AB18" s="56"/>
      <c r="AC18" s="44">
        <v>3.7</v>
      </c>
      <c r="AD18" s="72">
        <v>0.40100000000000002</v>
      </c>
      <c r="AE18" s="56">
        <f>0.791*(1.697*AC18-3.557)+0.851</f>
        <v>3.0040229000000003</v>
      </c>
      <c r="AF18" s="45"/>
      <c r="AG18" s="72"/>
      <c r="AH18" s="56"/>
      <c r="AI18" s="45"/>
      <c r="AJ18" s="13">
        <v>3.7</v>
      </c>
      <c r="AK18" s="12"/>
      <c r="AL18" s="12"/>
      <c r="AM18" s="19"/>
      <c r="AQ18" s="13"/>
      <c r="AR18" s="13">
        <v>3.2</v>
      </c>
      <c r="AS18" s="13"/>
      <c r="AT18" s="14"/>
      <c r="AU18" s="13"/>
      <c r="AV18" s="13"/>
      <c r="AW18" s="12"/>
      <c r="AX18" s="12"/>
      <c r="AY18" s="13"/>
      <c r="AZ18" s="12"/>
    </row>
    <row r="19" spans="1:52" x14ac:dyDescent="0.25">
      <c r="A19" s="92" t="s">
        <v>2</v>
      </c>
      <c r="B19" s="112">
        <v>3.3</v>
      </c>
      <c r="C19" s="109">
        <f t="shared" si="0"/>
        <v>3.4613</v>
      </c>
      <c r="D19" s="90">
        <v>-111.989</v>
      </c>
      <c r="E19" s="91">
        <v>39.475999999999999</v>
      </c>
      <c r="F19" s="83">
        <v>7</v>
      </c>
      <c r="G19" s="83">
        <v>1963</v>
      </c>
      <c r="H19" s="83">
        <v>8</v>
      </c>
      <c r="I19" s="83">
        <v>16</v>
      </c>
      <c r="J19" s="83">
        <v>3</v>
      </c>
      <c r="K19" s="83">
        <v>21</v>
      </c>
      <c r="L19" s="83">
        <v>4.2300000000000004</v>
      </c>
      <c r="M19" s="110">
        <f t="shared" si="1"/>
        <v>0.25600000000000001</v>
      </c>
      <c r="N19" s="2">
        <v>0.01</v>
      </c>
      <c r="O19" s="3" t="s">
        <v>235</v>
      </c>
      <c r="P19" s="76"/>
      <c r="Q19" s="67">
        <f t="shared" si="5"/>
        <v>3.4613</v>
      </c>
      <c r="R19" s="72">
        <f t="shared" si="6"/>
        <v>0.25600000000000001</v>
      </c>
      <c r="S19" s="44"/>
      <c r="T19" s="14"/>
      <c r="W19" s="60">
        <v>3.3</v>
      </c>
      <c r="X19" s="72">
        <v>0.25600000000000001</v>
      </c>
      <c r="Y19" s="56">
        <f t="shared" si="7"/>
        <v>3.4613</v>
      </c>
      <c r="Z19" s="46"/>
      <c r="AA19" s="72"/>
      <c r="AB19" s="56"/>
      <c r="AC19" s="51"/>
      <c r="AD19" s="72"/>
      <c r="AE19" s="56"/>
      <c r="AF19" s="51"/>
      <c r="AG19" s="72"/>
      <c r="AH19" s="56"/>
      <c r="AI19" s="51"/>
      <c r="AJ19" s="49"/>
      <c r="AK19" s="111">
        <v>3.4</v>
      </c>
      <c r="AL19" s="49"/>
      <c r="AM19" s="34"/>
      <c r="AN19" s="49"/>
      <c r="AO19" s="49"/>
      <c r="AP19" s="49"/>
      <c r="AQ19" s="49"/>
      <c r="AR19" s="111">
        <v>3.3</v>
      </c>
      <c r="AS19" s="13"/>
      <c r="AT19" s="14"/>
      <c r="AU19" s="13"/>
      <c r="AV19" s="13"/>
      <c r="AW19" s="12"/>
      <c r="AX19" s="12"/>
      <c r="AY19" s="12"/>
      <c r="AZ19" s="12"/>
    </row>
    <row r="20" spans="1:52" x14ac:dyDescent="0.25">
      <c r="A20" s="1" t="s">
        <v>2</v>
      </c>
      <c r="B20" s="2">
        <v>3</v>
      </c>
      <c r="C20" s="74">
        <f t="shared" si="0"/>
        <v>3.2240000000000002</v>
      </c>
      <c r="D20" s="70">
        <v>-112.164</v>
      </c>
      <c r="E20" s="10">
        <v>41.661000000000001</v>
      </c>
      <c r="F20" s="17">
        <v>7</v>
      </c>
      <c r="G20" s="1">
        <v>1963</v>
      </c>
      <c r="H20">
        <v>8</v>
      </c>
      <c r="I20">
        <v>16</v>
      </c>
      <c r="J20">
        <v>7</v>
      </c>
      <c r="K20">
        <v>0</v>
      </c>
      <c r="L20">
        <v>58.9</v>
      </c>
      <c r="M20" s="73">
        <f t="shared" si="1"/>
        <v>0.25600000000000001</v>
      </c>
      <c r="N20" s="2">
        <v>0.01</v>
      </c>
      <c r="O20" s="3" t="s">
        <v>235</v>
      </c>
      <c r="P20" s="76"/>
      <c r="Q20" s="67">
        <f t="shared" si="5"/>
        <v>3.2240000000000002</v>
      </c>
      <c r="R20" s="72">
        <f t="shared" si="6"/>
        <v>0.25600000000000001</v>
      </c>
      <c r="S20" s="44"/>
      <c r="T20" s="14"/>
      <c r="W20" s="59">
        <v>3</v>
      </c>
      <c r="X20" s="72">
        <v>0.25600000000000001</v>
      </c>
      <c r="Y20" s="56">
        <f t="shared" si="7"/>
        <v>3.2240000000000002</v>
      </c>
      <c r="Z20" s="47"/>
      <c r="AA20" s="72"/>
      <c r="AB20" s="56"/>
      <c r="AC20" s="47">
        <v>3.6</v>
      </c>
      <c r="AD20" s="72">
        <v>0.40100000000000002</v>
      </c>
      <c r="AE20" s="56">
        <f>0.791*(1.697*AC20-3.557)+0.851</f>
        <v>2.8697902000000006</v>
      </c>
      <c r="AF20" s="45"/>
      <c r="AG20" s="72"/>
      <c r="AH20" s="56"/>
      <c r="AI20" s="45"/>
      <c r="AJ20" s="19">
        <v>3.6</v>
      </c>
      <c r="AK20" s="12"/>
      <c r="AL20" s="12"/>
      <c r="AM20" s="19"/>
      <c r="AQ20" s="13"/>
      <c r="AR20" s="19">
        <v>3</v>
      </c>
      <c r="AS20" s="13"/>
      <c r="AT20" s="14"/>
      <c r="AU20" s="13"/>
      <c r="AV20" s="13"/>
      <c r="AW20" s="12"/>
      <c r="AX20" s="12"/>
      <c r="AY20" s="13"/>
      <c r="AZ20" s="12"/>
    </row>
    <row r="21" spans="1:52" x14ac:dyDescent="0.25">
      <c r="A21" s="1" t="s">
        <v>2</v>
      </c>
      <c r="B21" s="2">
        <v>2.8</v>
      </c>
      <c r="C21" s="74">
        <f t="shared" si="0"/>
        <v>3.0657999999999999</v>
      </c>
      <c r="D21" s="70">
        <v>-112.13200000000001</v>
      </c>
      <c r="E21" s="10">
        <v>41.561999999999998</v>
      </c>
      <c r="F21" s="17">
        <v>7</v>
      </c>
      <c r="G21" s="1">
        <v>1963</v>
      </c>
      <c r="H21">
        <v>8</v>
      </c>
      <c r="I21">
        <v>17</v>
      </c>
      <c r="J21">
        <v>5</v>
      </c>
      <c r="K21">
        <v>9</v>
      </c>
      <c r="L21">
        <v>7.4</v>
      </c>
      <c r="M21" s="73">
        <f t="shared" si="1"/>
        <v>0.25600000000000001</v>
      </c>
      <c r="N21" s="2">
        <v>0.01</v>
      </c>
      <c r="O21" s="3" t="s">
        <v>235</v>
      </c>
      <c r="P21" s="76"/>
      <c r="Q21" s="67">
        <f t="shared" si="5"/>
        <v>3.0657999999999999</v>
      </c>
      <c r="R21" s="72">
        <f t="shared" si="6"/>
        <v>0.25600000000000001</v>
      </c>
      <c r="S21" s="44"/>
      <c r="T21" s="14"/>
      <c r="W21" s="57">
        <v>2.8</v>
      </c>
      <c r="X21" s="72">
        <v>0.25600000000000001</v>
      </c>
      <c r="Y21" s="56">
        <f t="shared" si="7"/>
        <v>3.0657999999999999</v>
      </c>
      <c r="Z21" s="47"/>
      <c r="AA21" s="72"/>
      <c r="AB21" s="56"/>
      <c r="AC21" s="47">
        <v>3.5</v>
      </c>
      <c r="AD21" s="72">
        <v>0.40100000000000002</v>
      </c>
      <c r="AE21" s="56">
        <f>0.791*(1.697*AC21-3.557)+0.851</f>
        <v>2.7355575000000005</v>
      </c>
      <c r="AF21" s="45"/>
      <c r="AG21" s="72"/>
      <c r="AH21" s="56"/>
      <c r="AI21" s="45"/>
      <c r="AJ21" s="19">
        <v>3.5</v>
      </c>
      <c r="AK21" s="12"/>
      <c r="AL21" s="12"/>
      <c r="AM21" s="19"/>
      <c r="AQ21" s="13"/>
      <c r="AR21" s="13">
        <v>2.8</v>
      </c>
      <c r="AS21" s="13"/>
      <c r="AT21" s="14"/>
      <c r="AU21" s="13"/>
      <c r="AV21" s="13"/>
      <c r="AW21" s="12"/>
      <c r="AX21" s="12"/>
      <c r="AY21" s="13"/>
      <c r="AZ21" s="12"/>
    </row>
    <row r="22" spans="1:52" x14ac:dyDescent="0.25">
      <c r="A22" s="1" t="s">
        <v>2</v>
      </c>
      <c r="B22" s="2">
        <v>2.7</v>
      </c>
      <c r="C22" s="74">
        <f t="shared" si="0"/>
        <v>2.9867000000000004</v>
      </c>
      <c r="D22" s="70">
        <v>-111.026</v>
      </c>
      <c r="E22" s="10">
        <v>40.401000000000003</v>
      </c>
      <c r="F22" s="17">
        <v>7</v>
      </c>
      <c r="G22" s="1">
        <v>1963</v>
      </c>
      <c r="H22">
        <v>8</v>
      </c>
      <c r="I22">
        <v>17</v>
      </c>
      <c r="J22">
        <v>10</v>
      </c>
      <c r="K22">
        <v>23</v>
      </c>
      <c r="L22">
        <v>8.6</v>
      </c>
      <c r="M22" s="73">
        <f t="shared" si="1"/>
        <v>0.25600000000000001</v>
      </c>
      <c r="N22" s="2">
        <v>0.01</v>
      </c>
      <c r="O22" s="3" t="s">
        <v>235</v>
      </c>
      <c r="P22" s="76"/>
      <c r="Q22" s="67">
        <f t="shared" si="5"/>
        <v>2.9867000000000004</v>
      </c>
      <c r="R22" s="72">
        <f t="shared" si="6"/>
        <v>0.25600000000000001</v>
      </c>
      <c r="S22" s="44"/>
      <c r="T22" s="14"/>
      <c r="W22" s="57">
        <v>2.7</v>
      </c>
      <c r="X22" s="72">
        <v>0.25600000000000001</v>
      </c>
      <c r="Y22" s="56">
        <f t="shared" si="7"/>
        <v>2.9867000000000004</v>
      </c>
      <c r="Z22" s="47"/>
      <c r="AA22" s="72"/>
      <c r="AB22" s="56"/>
      <c r="AC22" s="47">
        <v>3.5</v>
      </c>
      <c r="AD22" s="72">
        <v>0.40100000000000002</v>
      </c>
      <c r="AE22" s="56">
        <f>0.791*(1.697*AC22-3.557)+0.851</f>
        <v>2.7355575000000005</v>
      </c>
      <c r="AF22" s="45"/>
      <c r="AG22" s="72"/>
      <c r="AH22" s="56"/>
      <c r="AI22" s="45"/>
      <c r="AJ22" s="19">
        <v>3.5</v>
      </c>
      <c r="AK22" s="12"/>
      <c r="AL22" s="12"/>
      <c r="AM22" s="19"/>
      <c r="AQ22" s="13"/>
      <c r="AR22" s="13">
        <v>2.7</v>
      </c>
      <c r="AS22" s="13"/>
      <c r="AT22" s="14"/>
      <c r="AU22" s="13"/>
      <c r="AV22" s="13"/>
      <c r="AW22" s="12"/>
      <c r="AX22" s="12"/>
      <c r="AY22" s="13"/>
      <c r="AZ22" s="12"/>
    </row>
    <row r="23" spans="1:52" x14ac:dyDescent="0.25">
      <c r="A23" s="1" t="s">
        <v>2</v>
      </c>
      <c r="B23" s="2">
        <v>2.5</v>
      </c>
      <c r="C23" s="74">
        <f t="shared" si="0"/>
        <v>2.8285</v>
      </c>
      <c r="D23" s="70">
        <v>-112.188</v>
      </c>
      <c r="E23" s="10">
        <v>40.508000000000003</v>
      </c>
      <c r="F23" s="17">
        <v>7</v>
      </c>
      <c r="G23" s="1">
        <v>1963</v>
      </c>
      <c r="H23">
        <v>8</v>
      </c>
      <c r="I23">
        <v>24</v>
      </c>
      <c r="J23">
        <v>3</v>
      </c>
      <c r="K23">
        <v>15</v>
      </c>
      <c r="L23">
        <v>45.9</v>
      </c>
      <c r="M23" s="73">
        <f t="shared" si="1"/>
        <v>0.25600000000000001</v>
      </c>
      <c r="N23" s="2">
        <v>0.01</v>
      </c>
      <c r="O23" s="3" t="s">
        <v>235</v>
      </c>
      <c r="P23" s="76"/>
      <c r="Q23" s="67">
        <f t="shared" si="5"/>
        <v>2.8285</v>
      </c>
      <c r="R23" s="72">
        <f t="shared" si="6"/>
        <v>0.25600000000000001</v>
      </c>
      <c r="S23" s="44"/>
      <c r="T23" s="14"/>
      <c r="W23" s="57">
        <v>2.5</v>
      </c>
      <c r="X23" s="72">
        <v>0.25600000000000001</v>
      </c>
      <c r="Y23" s="56">
        <f t="shared" si="7"/>
        <v>2.8285</v>
      </c>
      <c r="Z23" s="47"/>
      <c r="AA23" s="72"/>
      <c r="AB23" s="56"/>
      <c r="AC23" s="47">
        <v>3.5</v>
      </c>
      <c r="AD23" s="72">
        <v>0.40100000000000002</v>
      </c>
      <c r="AE23" s="56">
        <f>0.791*(1.697*AC23-3.557)+0.851</f>
        <v>2.7355575000000005</v>
      </c>
      <c r="AF23" s="45"/>
      <c r="AG23" s="72"/>
      <c r="AH23" s="56"/>
      <c r="AI23" s="45"/>
      <c r="AJ23" s="19">
        <v>3.5</v>
      </c>
      <c r="AK23" s="12"/>
      <c r="AL23" s="12"/>
      <c r="AM23" s="19"/>
      <c r="AQ23" s="13"/>
      <c r="AR23" s="13">
        <v>2.5</v>
      </c>
      <c r="AS23" s="13"/>
      <c r="AT23" s="14"/>
      <c r="AU23" s="13"/>
      <c r="AV23" s="13"/>
      <c r="AW23" s="12"/>
      <c r="AX23" s="12"/>
      <c r="AY23" s="13"/>
      <c r="AZ23" s="12"/>
    </row>
    <row r="24" spans="1:52" ht="32.25" customHeight="1" x14ac:dyDescent="0.25">
      <c r="A24" s="1" t="s">
        <v>1</v>
      </c>
      <c r="B24" s="2">
        <v>3.4</v>
      </c>
      <c r="C24" s="74">
        <f t="shared" si="0"/>
        <v>2.6013248000000004</v>
      </c>
      <c r="D24" s="70">
        <v>-112</v>
      </c>
      <c r="E24" s="10">
        <v>40.700000000000003</v>
      </c>
      <c r="F24" s="17">
        <v>0</v>
      </c>
      <c r="G24" s="1">
        <v>1963</v>
      </c>
      <c r="H24">
        <v>8</v>
      </c>
      <c r="I24">
        <v>28</v>
      </c>
      <c r="J24">
        <v>0</v>
      </c>
      <c r="K24">
        <v>13</v>
      </c>
      <c r="L24">
        <v>12</v>
      </c>
      <c r="M24" s="73">
        <f t="shared" si="1"/>
        <v>0.40100000000000002</v>
      </c>
      <c r="N24" s="2">
        <v>0.01</v>
      </c>
      <c r="O24" s="3" t="s">
        <v>235</v>
      </c>
      <c r="P24" s="76"/>
      <c r="Q24" s="67">
        <f>AE24</f>
        <v>2.6013248000000004</v>
      </c>
      <c r="R24" s="72">
        <f>AD24</f>
        <v>0.40100000000000002</v>
      </c>
      <c r="S24" s="44"/>
      <c r="T24" s="14"/>
      <c r="W24" s="44"/>
      <c r="X24" s="72"/>
      <c r="Z24" s="47"/>
      <c r="AA24" s="72"/>
      <c r="AB24" s="56"/>
      <c r="AC24" s="57">
        <v>3.4</v>
      </c>
      <c r="AD24" s="72">
        <v>0.40100000000000002</v>
      </c>
      <c r="AE24" s="56">
        <f>0.791*(1.697*AC24-3.557)+0.851</f>
        <v>2.6013248000000004</v>
      </c>
      <c r="AF24" s="45"/>
      <c r="AG24" s="72"/>
      <c r="AH24" s="56"/>
      <c r="AI24" s="45">
        <v>0</v>
      </c>
      <c r="AJ24" s="13">
        <v>3.4</v>
      </c>
      <c r="AK24" s="12">
        <v>0</v>
      </c>
      <c r="AL24" s="12">
        <v>0</v>
      </c>
      <c r="AM24" s="19"/>
      <c r="AO24" s="12">
        <v>478</v>
      </c>
      <c r="AQ24" s="13"/>
      <c r="AR24" s="13"/>
      <c r="AS24" s="13"/>
      <c r="AT24" s="14"/>
      <c r="AU24" s="13"/>
      <c r="AV24" s="13"/>
      <c r="AW24" s="12"/>
      <c r="AX24" s="12"/>
      <c r="AY24" s="13"/>
      <c r="AZ24" s="29" t="s">
        <v>136</v>
      </c>
    </row>
    <row r="25" spans="1:52" x14ac:dyDescent="0.25">
      <c r="A25" s="1" t="s">
        <v>2</v>
      </c>
      <c r="B25" s="2">
        <v>4.3</v>
      </c>
      <c r="C25" s="74">
        <f t="shared" si="0"/>
        <v>4.2523</v>
      </c>
      <c r="D25" s="70">
        <v>-111.218</v>
      </c>
      <c r="E25" s="10">
        <v>38.097999999999999</v>
      </c>
      <c r="F25" s="17">
        <v>7</v>
      </c>
      <c r="G25" s="1">
        <v>1963</v>
      </c>
      <c r="H25">
        <v>9</v>
      </c>
      <c r="I25">
        <v>30</v>
      </c>
      <c r="J25">
        <v>9</v>
      </c>
      <c r="K25">
        <v>17</v>
      </c>
      <c r="L25">
        <v>39.299999999999997</v>
      </c>
      <c r="M25" s="73">
        <f t="shared" si="1"/>
        <v>0.22900000000000001</v>
      </c>
      <c r="N25" s="2">
        <v>0.01</v>
      </c>
      <c r="O25" s="3" t="s">
        <v>235</v>
      </c>
      <c r="P25" s="76"/>
      <c r="Q25" s="67">
        <f>V25</f>
        <v>4.2523</v>
      </c>
      <c r="R25" s="72">
        <f>U25</f>
        <v>0.22900000000000001</v>
      </c>
      <c r="S25" s="57">
        <v>4.3</v>
      </c>
      <c r="T25" s="14" t="s">
        <v>3</v>
      </c>
      <c r="U25" s="26">
        <v>0.22900000000000001</v>
      </c>
      <c r="V25" s="56">
        <f>0.791*S25+0.851</f>
        <v>4.2523</v>
      </c>
      <c r="W25" s="44"/>
      <c r="X25" s="72"/>
      <c r="Z25" s="47"/>
      <c r="AA25" s="72"/>
      <c r="AB25" s="56"/>
      <c r="AC25" s="44"/>
      <c r="AD25" s="72"/>
      <c r="AE25" s="56"/>
      <c r="AF25" s="45"/>
      <c r="AG25" s="72"/>
      <c r="AH25" s="56"/>
      <c r="AI25" s="45"/>
      <c r="AK25" s="12"/>
      <c r="AL25" s="12"/>
      <c r="AM25" s="19"/>
      <c r="AQ25" s="13"/>
      <c r="AR25" s="13"/>
      <c r="AS25" s="13">
        <v>4.3</v>
      </c>
      <c r="AT25" s="14" t="s">
        <v>3</v>
      </c>
      <c r="AU25" s="13"/>
      <c r="AV25" s="13"/>
      <c r="AW25" s="12"/>
      <c r="AX25" s="12"/>
      <c r="AY25" s="13"/>
      <c r="AZ25" s="12"/>
    </row>
    <row r="26" spans="1:52" x14ac:dyDescent="0.25">
      <c r="A26" s="1" t="s">
        <v>2</v>
      </c>
      <c r="B26" s="2">
        <v>3.2</v>
      </c>
      <c r="C26" s="74">
        <f t="shared" si="0"/>
        <v>3.3822000000000001</v>
      </c>
      <c r="D26" s="70">
        <v>-112.65600000000001</v>
      </c>
      <c r="E26" s="10">
        <v>38.295000000000002</v>
      </c>
      <c r="F26" s="17">
        <v>7</v>
      </c>
      <c r="G26" s="1">
        <v>1963</v>
      </c>
      <c r="H26">
        <v>11</v>
      </c>
      <c r="I26">
        <v>13</v>
      </c>
      <c r="J26">
        <v>6</v>
      </c>
      <c r="K26">
        <v>17</v>
      </c>
      <c r="L26">
        <v>30.1</v>
      </c>
      <c r="M26" s="73">
        <f t="shared" si="1"/>
        <v>0.22900000000000001</v>
      </c>
      <c r="N26" s="2">
        <v>0.01</v>
      </c>
      <c r="O26" s="3" t="s">
        <v>235</v>
      </c>
      <c r="P26" s="76"/>
      <c r="Q26" s="67">
        <f>V26</f>
        <v>3.3822000000000001</v>
      </c>
      <c r="R26" s="72">
        <f>U26</f>
        <v>0.22900000000000001</v>
      </c>
      <c r="S26" s="57">
        <v>3.2</v>
      </c>
      <c r="T26" s="14" t="s">
        <v>3</v>
      </c>
      <c r="U26" s="26">
        <v>0.22900000000000001</v>
      </c>
      <c r="V26" s="56">
        <f>0.791*S26+0.851</f>
        <v>3.3822000000000001</v>
      </c>
      <c r="W26" s="44"/>
      <c r="X26" s="72"/>
      <c r="Z26" s="47"/>
      <c r="AA26" s="72"/>
      <c r="AB26" s="56"/>
      <c r="AC26" s="47">
        <v>3.8</v>
      </c>
      <c r="AD26" s="72">
        <v>0.40100000000000002</v>
      </c>
      <c r="AE26" s="56">
        <f t="shared" ref="AE26:AE32" si="8">0.791*(1.697*AC26-3.557)+0.851</f>
        <v>3.1382555999999999</v>
      </c>
      <c r="AF26" s="45"/>
      <c r="AG26" s="72"/>
      <c r="AH26" s="56"/>
      <c r="AI26" s="45"/>
      <c r="AJ26" s="19">
        <v>3.8</v>
      </c>
      <c r="AK26" s="12"/>
      <c r="AL26" s="12"/>
      <c r="AM26" s="19"/>
      <c r="AQ26" s="13"/>
      <c r="AR26" s="13"/>
      <c r="AS26" s="13">
        <v>3.2</v>
      </c>
      <c r="AT26" s="14" t="s">
        <v>3</v>
      </c>
      <c r="AU26" s="13"/>
      <c r="AV26" s="13"/>
      <c r="AW26" s="12"/>
      <c r="AX26" s="12"/>
      <c r="AY26" s="13"/>
      <c r="AZ26" s="12"/>
    </row>
    <row r="27" spans="1:52" x14ac:dyDescent="0.25">
      <c r="A27" s="1" t="s">
        <v>1</v>
      </c>
      <c r="B27" s="2">
        <v>3.5</v>
      </c>
      <c r="C27" s="74">
        <f t="shared" si="0"/>
        <v>2.7355575000000005</v>
      </c>
      <c r="D27" s="70">
        <v>-114.2</v>
      </c>
      <c r="E27" s="10">
        <v>39.200000000000003</v>
      </c>
      <c r="F27" s="17">
        <v>33</v>
      </c>
      <c r="G27" s="1">
        <v>1963</v>
      </c>
      <c r="H27">
        <v>12</v>
      </c>
      <c r="I27">
        <v>15</v>
      </c>
      <c r="J27">
        <v>11</v>
      </c>
      <c r="K27">
        <v>36</v>
      </c>
      <c r="L27">
        <v>23.6</v>
      </c>
      <c r="M27" s="73">
        <f t="shared" si="1"/>
        <v>0.40100000000000002</v>
      </c>
      <c r="N27" s="2">
        <v>0.01</v>
      </c>
      <c r="O27" s="3" t="s">
        <v>235</v>
      </c>
      <c r="P27" s="76"/>
      <c r="Q27" s="67">
        <f>AE27</f>
        <v>2.7355575000000005</v>
      </c>
      <c r="R27" s="72">
        <f>AD27</f>
        <v>0.40100000000000002</v>
      </c>
      <c r="S27" s="44"/>
      <c r="T27" s="14"/>
      <c r="W27" s="44"/>
      <c r="X27" s="72"/>
      <c r="Z27" s="47"/>
      <c r="AA27" s="72"/>
      <c r="AB27" s="56"/>
      <c r="AC27" s="57">
        <v>3.5</v>
      </c>
      <c r="AD27" s="72">
        <v>0.40100000000000002</v>
      </c>
      <c r="AE27" s="56">
        <f t="shared" si="8"/>
        <v>2.7355575000000005</v>
      </c>
      <c r="AF27" s="45"/>
      <c r="AG27" s="72"/>
      <c r="AH27" s="56"/>
      <c r="AI27" s="45">
        <v>0</v>
      </c>
      <c r="AJ27" s="13">
        <v>3.5</v>
      </c>
      <c r="AK27" s="12">
        <v>0</v>
      </c>
      <c r="AL27" s="12">
        <v>0</v>
      </c>
      <c r="AM27" s="19"/>
      <c r="AO27" s="12">
        <v>37</v>
      </c>
      <c r="AQ27" s="13"/>
      <c r="AR27" s="13"/>
      <c r="AS27" s="13"/>
      <c r="AT27" s="14"/>
      <c r="AU27" s="13"/>
      <c r="AV27" s="13"/>
      <c r="AW27" s="12"/>
      <c r="AX27" s="12"/>
      <c r="AY27" s="13"/>
      <c r="AZ27" s="12"/>
    </row>
    <row r="28" spans="1:52" x14ac:dyDescent="0.25">
      <c r="A28" s="1" t="s">
        <v>2</v>
      </c>
      <c r="B28" s="2">
        <v>2.7</v>
      </c>
      <c r="C28" s="74">
        <f t="shared" si="0"/>
        <v>2.9867000000000004</v>
      </c>
      <c r="D28" s="70">
        <v>-114.2</v>
      </c>
      <c r="E28" s="10">
        <v>39.334000000000003</v>
      </c>
      <c r="F28" s="17">
        <v>7</v>
      </c>
      <c r="G28" s="1">
        <v>1963</v>
      </c>
      <c r="H28">
        <v>12</v>
      </c>
      <c r="I28">
        <v>21</v>
      </c>
      <c r="J28">
        <v>3</v>
      </c>
      <c r="K28">
        <v>2</v>
      </c>
      <c r="L28">
        <v>19.399999999999999</v>
      </c>
      <c r="M28" s="73">
        <f t="shared" si="1"/>
        <v>0.25600000000000001</v>
      </c>
      <c r="N28" s="2">
        <v>0.01</v>
      </c>
      <c r="O28" s="3" t="s">
        <v>235</v>
      </c>
      <c r="P28" s="76"/>
      <c r="Q28" s="67">
        <f>Y28</f>
        <v>2.9867000000000004</v>
      </c>
      <c r="R28" s="72">
        <f>X28</f>
        <v>0.25600000000000001</v>
      </c>
      <c r="S28" s="44"/>
      <c r="T28" s="14"/>
      <c r="W28" s="57">
        <v>2.7</v>
      </c>
      <c r="X28" s="72">
        <v>0.25600000000000001</v>
      </c>
      <c r="Y28" s="56">
        <f>0.791*W28+0.851</f>
        <v>2.9867000000000004</v>
      </c>
      <c r="Z28" s="47"/>
      <c r="AA28" s="72"/>
      <c r="AB28" s="56"/>
      <c r="AC28" s="47">
        <v>3.3</v>
      </c>
      <c r="AD28" s="72">
        <v>0.40100000000000002</v>
      </c>
      <c r="AE28" s="56">
        <f t="shared" si="8"/>
        <v>2.4670921000000003</v>
      </c>
      <c r="AF28" s="45"/>
      <c r="AG28" s="72"/>
      <c r="AH28" s="56"/>
      <c r="AI28" s="45"/>
      <c r="AJ28" s="19">
        <v>3.3</v>
      </c>
      <c r="AK28" s="12"/>
      <c r="AL28" s="12"/>
      <c r="AM28" s="19"/>
      <c r="AQ28" s="13"/>
      <c r="AR28" s="13">
        <v>2.7</v>
      </c>
      <c r="AS28" s="13"/>
      <c r="AT28" s="14"/>
      <c r="AU28" s="13"/>
      <c r="AV28" s="13"/>
      <c r="AW28" s="12"/>
      <c r="AX28" s="12"/>
      <c r="AY28" s="13"/>
      <c r="AZ28" s="12"/>
    </row>
    <row r="29" spans="1:52" x14ac:dyDescent="0.25">
      <c r="A29" s="1" t="s">
        <v>2</v>
      </c>
      <c r="B29" s="2">
        <v>2.6</v>
      </c>
      <c r="C29" s="74">
        <f t="shared" si="0"/>
        <v>2.9076</v>
      </c>
      <c r="D29" s="70">
        <v>-114.16200000000001</v>
      </c>
      <c r="E29" s="10">
        <v>39.139000000000003</v>
      </c>
      <c r="F29" s="17">
        <v>7</v>
      </c>
      <c r="G29" s="1">
        <v>1963</v>
      </c>
      <c r="H29">
        <v>12</v>
      </c>
      <c r="I29">
        <v>22</v>
      </c>
      <c r="J29">
        <v>16</v>
      </c>
      <c r="K29">
        <v>43</v>
      </c>
      <c r="L29">
        <v>10.1</v>
      </c>
      <c r="M29" s="73">
        <f t="shared" si="1"/>
        <v>0.25600000000000001</v>
      </c>
      <c r="N29" s="2">
        <v>0.01</v>
      </c>
      <c r="O29" s="3" t="s">
        <v>235</v>
      </c>
      <c r="P29" s="76"/>
      <c r="Q29" s="67">
        <f>Y29</f>
        <v>2.9076</v>
      </c>
      <c r="R29" s="72">
        <f>X29</f>
        <v>0.25600000000000001</v>
      </c>
      <c r="S29" s="44"/>
      <c r="T29" s="14"/>
      <c r="W29" s="57">
        <v>2.6</v>
      </c>
      <c r="X29" s="72">
        <v>0.25600000000000001</v>
      </c>
      <c r="Y29" s="56">
        <f>0.791*W29+0.851</f>
        <v>2.9076</v>
      </c>
      <c r="Z29" s="47"/>
      <c r="AA29" s="72"/>
      <c r="AB29" s="56"/>
      <c r="AC29" s="47">
        <v>3.3</v>
      </c>
      <c r="AD29" s="72">
        <v>0.40100000000000002</v>
      </c>
      <c r="AE29" s="56">
        <f t="shared" si="8"/>
        <v>2.4670921000000003</v>
      </c>
      <c r="AF29" s="45"/>
      <c r="AG29" s="72"/>
      <c r="AH29" s="56"/>
      <c r="AI29" s="45"/>
      <c r="AJ29" s="19">
        <v>3.3</v>
      </c>
      <c r="AK29" s="12"/>
      <c r="AL29" s="12"/>
      <c r="AM29" s="19"/>
      <c r="AQ29" s="13"/>
      <c r="AR29" s="13">
        <v>2.6</v>
      </c>
      <c r="AS29" s="13"/>
      <c r="AT29" s="14"/>
      <c r="AU29" s="13"/>
      <c r="AV29" s="13"/>
      <c r="AW29" s="12"/>
      <c r="AX29" s="12"/>
      <c r="AY29" s="13"/>
      <c r="AZ29" s="12"/>
    </row>
    <row r="30" spans="1:52" x14ac:dyDescent="0.25">
      <c r="A30" s="1" t="s">
        <v>2</v>
      </c>
      <c r="B30" s="2">
        <v>2.9</v>
      </c>
      <c r="C30" s="74">
        <f t="shared" si="0"/>
        <v>3.1448999999999998</v>
      </c>
      <c r="D30" s="70">
        <v>-114.22799999999999</v>
      </c>
      <c r="E30" s="10">
        <v>39.439</v>
      </c>
      <c r="F30" s="17">
        <v>7</v>
      </c>
      <c r="G30" s="1">
        <v>1963</v>
      </c>
      <c r="H30">
        <v>12</v>
      </c>
      <c r="I30">
        <v>25</v>
      </c>
      <c r="J30">
        <v>23</v>
      </c>
      <c r="K30">
        <v>55</v>
      </c>
      <c r="L30">
        <v>14.3</v>
      </c>
      <c r="M30" s="73">
        <f t="shared" si="1"/>
        <v>0.25600000000000001</v>
      </c>
      <c r="N30" s="2">
        <v>0.01</v>
      </c>
      <c r="O30" s="3" t="s">
        <v>235</v>
      </c>
      <c r="P30" s="76"/>
      <c r="Q30" s="67">
        <f>Y30</f>
        <v>3.1448999999999998</v>
      </c>
      <c r="R30" s="72">
        <f>X30</f>
        <v>0.25600000000000001</v>
      </c>
      <c r="S30" s="44"/>
      <c r="T30" s="14"/>
      <c r="W30" s="57">
        <v>2.9</v>
      </c>
      <c r="X30" s="72">
        <v>0.25600000000000001</v>
      </c>
      <c r="Y30" s="56">
        <f>0.791*W30+0.851</f>
        <v>3.1448999999999998</v>
      </c>
      <c r="Z30" s="47"/>
      <c r="AA30" s="72"/>
      <c r="AB30" s="56"/>
      <c r="AC30" s="44">
        <v>3.6</v>
      </c>
      <c r="AD30" s="72">
        <v>0.40100000000000002</v>
      </c>
      <c r="AE30" s="56">
        <f t="shared" si="8"/>
        <v>2.8697902000000006</v>
      </c>
      <c r="AF30" s="45"/>
      <c r="AG30" s="72"/>
      <c r="AH30" s="56"/>
      <c r="AI30" s="45"/>
      <c r="AJ30" s="13">
        <v>3.6</v>
      </c>
      <c r="AK30" s="12"/>
      <c r="AL30" s="12"/>
      <c r="AM30" s="19"/>
      <c r="AQ30" s="13"/>
      <c r="AR30" s="13">
        <v>2.9</v>
      </c>
      <c r="AS30" s="13"/>
      <c r="AT30" s="14"/>
      <c r="AU30" s="13"/>
      <c r="AV30" s="13"/>
      <c r="AW30" s="12"/>
      <c r="AX30" s="12"/>
      <c r="AY30" s="13"/>
      <c r="AZ30" s="12"/>
    </row>
    <row r="31" spans="1:52" x14ac:dyDescent="0.25">
      <c r="A31" s="1" t="s">
        <v>1</v>
      </c>
      <c r="B31" s="2">
        <v>3.5</v>
      </c>
      <c r="C31" s="74">
        <f t="shared" si="0"/>
        <v>2.7355575000000005</v>
      </c>
      <c r="D31" s="70">
        <v>-114.2</v>
      </c>
      <c r="E31" s="10">
        <v>39.1</v>
      </c>
      <c r="F31" s="17">
        <v>20</v>
      </c>
      <c r="G31" s="1">
        <v>1963</v>
      </c>
      <c r="H31">
        <v>12</v>
      </c>
      <c r="I31">
        <v>26</v>
      </c>
      <c r="J31">
        <v>3</v>
      </c>
      <c r="K31">
        <v>58</v>
      </c>
      <c r="L31">
        <v>50.1</v>
      </c>
      <c r="M31" s="73">
        <f t="shared" si="1"/>
        <v>0.40100000000000002</v>
      </c>
      <c r="N31" s="2">
        <v>0.01</v>
      </c>
      <c r="O31" s="3" t="s">
        <v>235</v>
      </c>
      <c r="P31" s="76"/>
      <c r="Q31" s="67">
        <f>AE31</f>
        <v>2.7355575000000005</v>
      </c>
      <c r="R31" s="72">
        <f>AD31</f>
        <v>0.40100000000000002</v>
      </c>
      <c r="S31" s="44"/>
      <c r="T31" s="14"/>
      <c r="W31" s="44"/>
      <c r="X31" s="72"/>
      <c r="Z31" s="47"/>
      <c r="AA31" s="72"/>
      <c r="AB31" s="56"/>
      <c r="AC31" s="57">
        <v>3.5</v>
      </c>
      <c r="AD31" s="72">
        <v>0.40100000000000002</v>
      </c>
      <c r="AE31" s="56">
        <f t="shared" si="8"/>
        <v>2.7355575000000005</v>
      </c>
      <c r="AF31" s="45"/>
      <c r="AG31" s="72"/>
      <c r="AH31" s="56"/>
      <c r="AI31" s="45">
        <v>0</v>
      </c>
      <c r="AJ31" s="13">
        <v>3.5</v>
      </c>
      <c r="AK31" s="12">
        <v>0</v>
      </c>
      <c r="AL31" s="12">
        <v>0</v>
      </c>
      <c r="AM31" s="19"/>
      <c r="AO31" s="12">
        <v>37</v>
      </c>
      <c r="AQ31" s="13"/>
      <c r="AR31" s="13"/>
      <c r="AS31" s="13"/>
      <c r="AT31" s="14"/>
      <c r="AU31" s="13"/>
      <c r="AV31" s="13"/>
      <c r="AW31" s="12"/>
      <c r="AX31" s="12"/>
      <c r="AY31" s="13"/>
      <c r="AZ31" s="12"/>
    </row>
    <row r="32" spans="1:52" x14ac:dyDescent="0.25">
      <c r="A32" s="1" t="s">
        <v>2</v>
      </c>
      <c r="B32" s="2">
        <v>2.6</v>
      </c>
      <c r="C32" s="74">
        <f t="shared" si="0"/>
        <v>2.9076</v>
      </c>
      <c r="D32" s="70">
        <v>-114.13500000000001</v>
      </c>
      <c r="E32" s="10">
        <v>39.113</v>
      </c>
      <c r="F32" s="17">
        <v>7</v>
      </c>
      <c r="G32" s="1">
        <v>1963</v>
      </c>
      <c r="H32">
        <v>12</v>
      </c>
      <c r="I32">
        <v>29</v>
      </c>
      <c r="J32">
        <v>1</v>
      </c>
      <c r="K32">
        <v>42</v>
      </c>
      <c r="L32">
        <v>11.6</v>
      </c>
      <c r="M32" s="73">
        <f t="shared" si="1"/>
        <v>0.25600000000000001</v>
      </c>
      <c r="N32" s="2">
        <v>0.01</v>
      </c>
      <c r="O32" s="3" t="s">
        <v>235</v>
      </c>
      <c r="P32" s="76"/>
      <c r="Q32" s="67">
        <f t="shared" ref="Q32:Q42" si="9">Y32</f>
        <v>2.9076</v>
      </c>
      <c r="R32" s="72">
        <f t="shared" ref="R32:R42" si="10">X32</f>
        <v>0.25600000000000001</v>
      </c>
      <c r="S32" s="44"/>
      <c r="T32" s="14"/>
      <c r="W32" s="57">
        <v>2.6</v>
      </c>
      <c r="X32" s="72">
        <v>0.25600000000000001</v>
      </c>
      <c r="Y32" s="56">
        <f t="shared" ref="Y32:Y42" si="11">0.791*W32+0.851</f>
        <v>2.9076</v>
      </c>
      <c r="Z32" s="47"/>
      <c r="AA32" s="72"/>
      <c r="AB32" s="56"/>
      <c r="AC32" s="47">
        <v>3.4</v>
      </c>
      <c r="AD32" s="72">
        <v>0.40100000000000002</v>
      </c>
      <c r="AE32" s="56">
        <f t="shared" si="8"/>
        <v>2.6013248000000004</v>
      </c>
      <c r="AF32" s="45"/>
      <c r="AG32" s="72"/>
      <c r="AH32" s="56"/>
      <c r="AI32" s="45"/>
      <c r="AJ32" s="19">
        <v>3.4</v>
      </c>
      <c r="AK32" s="12"/>
      <c r="AL32" s="12"/>
      <c r="AM32" s="19"/>
      <c r="AQ32" s="13"/>
      <c r="AR32" s="13">
        <v>2.6</v>
      </c>
      <c r="AS32" s="13"/>
      <c r="AT32" s="14"/>
      <c r="AU32" s="13"/>
      <c r="AV32" s="13"/>
      <c r="AW32" s="12"/>
      <c r="AX32" s="12"/>
      <c r="AY32" s="13"/>
      <c r="AZ32" s="12"/>
    </row>
    <row r="33" spans="1:53" x14ac:dyDescent="0.25">
      <c r="A33" s="1" t="s">
        <v>2</v>
      </c>
      <c r="B33" s="2">
        <v>2.9</v>
      </c>
      <c r="C33" s="74">
        <f t="shared" si="0"/>
        <v>3.1448999999999998</v>
      </c>
      <c r="D33" s="70">
        <v>-114.14400000000001</v>
      </c>
      <c r="E33" s="10">
        <v>39.110999999999997</v>
      </c>
      <c r="F33" s="17">
        <v>7</v>
      </c>
      <c r="G33" s="1">
        <v>1963</v>
      </c>
      <c r="H33">
        <v>12</v>
      </c>
      <c r="I33">
        <v>29</v>
      </c>
      <c r="J33">
        <v>4</v>
      </c>
      <c r="K33">
        <v>2</v>
      </c>
      <c r="L33">
        <v>1.3</v>
      </c>
      <c r="M33" s="73">
        <f t="shared" si="1"/>
        <v>0.25600000000000001</v>
      </c>
      <c r="N33" s="2">
        <v>0.01</v>
      </c>
      <c r="O33" s="3" t="s">
        <v>235</v>
      </c>
      <c r="P33" s="76"/>
      <c r="Q33" s="67">
        <f t="shared" si="9"/>
        <v>3.1448999999999998</v>
      </c>
      <c r="R33" s="72">
        <f t="shared" si="10"/>
        <v>0.25600000000000001</v>
      </c>
      <c r="S33" s="44"/>
      <c r="T33" s="14"/>
      <c r="W33" s="57">
        <v>2.9</v>
      </c>
      <c r="X33" s="72">
        <v>0.25600000000000001</v>
      </c>
      <c r="Y33" s="56">
        <f t="shared" si="11"/>
        <v>3.1448999999999998</v>
      </c>
      <c r="Z33" s="47"/>
      <c r="AA33" s="72"/>
      <c r="AB33" s="56"/>
      <c r="AC33" s="44"/>
      <c r="AD33" s="72"/>
      <c r="AE33" s="56"/>
      <c r="AF33" s="45"/>
      <c r="AG33" s="72"/>
      <c r="AH33" s="56"/>
      <c r="AI33" s="45"/>
      <c r="AK33" s="12"/>
      <c r="AL33" s="12"/>
      <c r="AM33" s="19"/>
      <c r="AQ33" s="13"/>
      <c r="AR33" s="13">
        <v>2.9</v>
      </c>
      <c r="AS33" s="13"/>
      <c r="AT33" s="14"/>
      <c r="AU33" s="13"/>
      <c r="AV33" s="13"/>
      <c r="AW33" s="12"/>
      <c r="AX33" s="12"/>
      <c r="AY33" s="13"/>
      <c r="AZ33" s="12"/>
    </row>
    <row r="34" spans="1:53" x14ac:dyDescent="0.25">
      <c r="A34" s="1" t="s">
        <v>2</v>
      </c>
      <c r="B34" s="2">
        <v>2.7</v>
      </c>
      <c r="C34" s="74">
        <f t="shared" si="0"/>
        <v>2.9867000000000004</v>
      </c>
      <c r="D34" s="70">
        <v>-114.131</v>
      </c>
      <c r="E34" s="10">
        <v>39.156999999999996</v>
      </c>
      <c r="F34" s="17">
        <v>7</v>
      </c>
      <c r="G34" s="1">
        <v>1963</v>
      </c>
      <c r="H34">
        <v>12</v>
      </c>
      <c r="I34">
        <v>29</v>
      </c>
      <c r="J34">
        <v>4</v>
      </c>
      <c r="K34">
        <v>6</v>
      </c>
      <c r="L34">
        <v>9.5</v>
      </c>
      <c r="M34" s="73">
        <f t="shared" si="1"/>
        <v>0.25600000000000001</v>
      </c>
      <c r="N34" s="2">
        <v>0.01</v>
      </c>
      <c r="O34" s="3" t="s">
        <v>235</v>
      </c>
      <c r="P34" s="76"/>
      <c r="Q34" s="67">
        <f t="shared" si="9"/>
        <v>2.9867000000000004</v>
      </c>
      <c r="R34" s="72">
        <f t="shared" si="10"/>
        <v>0.25600000000000001</v>
      </c>
      <c r="S34" s="44"/>
      <c r="T34" s="14"/>
      <c r="W34" s="57">
        <v>2.7</v>
      </c>
      <c r="X34" s="72">
        <v>0.25600000000000001</v>
      </c>
      <c r="Y34" s="56">
        <f t="shared" si="11"/>
        <v>2.9867000000000004</v>
      </c>
      <c r="Z34" s="47"/>
      <c r="AA34" s="72"/>
      <c r="AB34" s="56"/>
      <c r="AC34" s="47">
        <v>3.4</v>
      </c>
      <c r="AD34" s="72">
        <v>0.40100000000000002</v>
      </c>
      <c r="AE34" s="56">
        <f>0.791*(1.697*AC34-3.557)+0.851</f>
        <v>2.6013248000000004</v>
      </c>
      <c r="AF34" s="45"/>
      <c r="AG34" s="72"/>
      <c r="AH34" s="56"/>
      <c r="AI34" s="45"/>
      <c r="AJ34" s="19">
        <v>3.4</v>
      </c>
      <c r="AK34" s="12"/>
      <c r="AL34" s="12"/>
      <c r="AM34" s="19"/>
      <c r="AQ34" s="13"/>
      <c r="AR34" s="13">
        <v>2.7</v>
      </c>
      <c r="AS34" s="13"/>
      <c r="AT34" s="14"/>
      <c r="AU34" s="13"/>
      <c r="AV34" s="13"/>
      <c r="AW34" s="12"/>
      <c r="AX34" s="12"/>
      <c r="AY34" s="13"/>
      <c r="AZ34" s="12"/>
    </row>
    <row r="35" spans="1:53" x14ac:dyDescent="0.25">
      <c r="A35" s="1" t="s">
        <v>2</v>
      </c>
      <c r="B35" s="2">
        <v>2.5</v>
      </c>
      <c r="C35" s="74">
        <f t="shared" si="0"/>
        <v>2.8285</v>
      </c>
      <c r="D35" s="70">
        <v>-114.136</v>
      </c>
      <c r="E35" s="10">
        <v>39.189</v>
      </c>
      <c r="F35" s="17">
        <v>7</v>
      </c>
      <c r="G35" s="1">
        <v>1963</v>
      </c>
      <c r="H35">
        <v>12</v>
      </c>
      <c r="I35">
        <v>29</v>
      </c>
      <c r="J35">
        <v>6</v>
      </c>
      <c r="K35">
        <v>38</v>
      </c>
      <c r="L35">
        <v>56.2</v>
      </c>
      <c r="M35" s="73">
        <f t="shared" si="1"/>
        <v>0.25600000000000001</v>
      </c>
      <c r="N35" s="2">
        <v>0.01</v>
      </c>
      <c r="O35" s="3" t="s">
        <v>235</v>
      </c>
      <c r="P35" s="76"/>
      <c r="Q35" s="67">
        <f t="shared" si="9"/>
        <v>2.8285</v>
      </c>
      <c r="R35" s="72">
        <f t="shared" si="10"/>
        <v>0.25600000000000001</v>
      </c>
      <c r="S35" s="44"/>
      <c r="T35" s="14"/>
      <c r="W35" s="57">
        <v>2.5</v>
      </c>
      <c r="X35" s="72">
        <v>0.25600000000000001</v>
      </c>
      <c r="Y35" s="56">
        <f t="shared" si="11"/>
        <v>2.8285</v>
      </c>
      <c r="Z35" s="47"/>
      <c r="AA35" s="72"/>
      <c r="AB35" s="56"/>
      <c r="AC35" s="47">
        <v>3.7</v>
      </c>
      <c r="AD35" s="72">
        <v>0.40100000000000002</v>
      </c>
      <c r="AE35" s="56">
        <f>0.791*(1.697*AC35-3.557)+0.851</f>
        <v>3.0040229000000003</v>
      </c>
      <c r="AF35" s="45"/>
      <c r="AG35" s="72"/>
      <c r="AH35" s="56"/>
      <c r="AI35" s="45"/>
      <c r="AJ35" s="19">
        <v>3.7</v>
      </c>
      <c r="AK35" s="12"/>
      <c r="AL35" s="12"/>
      <c r="AM35" s="19"/>
      <c r="AQ35" s="13"/>
      <c r="AR35" s="13">
        <v>2.5</v>
      </c>
      <c r="AS35" s="13"/>
      <c r="AT35" s="14"/>
      <c r="AU35" s="13"/>
      <c r="AV35" s="13"/>
      <c r="AW35" s="12"/>
      <c r="AX35" s="12"/>
      <c r="AY35" s="13"/>
      <c r="AZ35" s="12"/>
    </row>
    <row r="36" spans="1:53" x14ac:dyDescent="0.25">
      <c r="A36" s="1" t="s">
        <v>2</v>
      </c>
      <c r="B36" s="2">
        <v>3.1</v>
      </c>
      <c r="C36" s="74">
        <f t="shared" si="0"/>
        <v>3.3031000000000001</v>
      </c>
      <c r="D36" s="70">
        <v>-112.73099999999999</v>
      </c>
      <c r="E36" s="10">
        <v>37.554000000000002</v>
      </c>
      <c r="F36" s="17">
        <v>7</v>
      </c>
      <c r="G36" s="1">
        <v>1964</v>
      </c>
      <c r="H36">
        <v>1</v>
      </c>
      <c r="I36">
        <v>1</v>
      </c>
      <c r="J36">
        <v>16</v>
      </c>
      <c r="K36">
        <v>43</v>
      </c>
      <c r="L36">
        <v>5.8</v>
      </c>
      <c r="M36" s="73">
        <f t="shared" si="1"/>
        <v>0.25600000000000001</v>
      </c>
      <c r="N36" s="2">
        <v>0.01</v>
      </c>
      <c r="O36" s="3" t="s">
        <v>235</v>
      </c>
      <c r="P36" s="76"/>
      <c r="Q36" s="67">
        <f t="shared" si="9"/>
        <v>3.3031000000000001</v>
      </c>
      <c r="R36" s="72">
        <f t="shared" si="10"/>
        <v>0.25600000000000001</v>
      </c>
      <c r="S36" s="44"/>
      <c r="T36" s="14"/>
      <c r="W36" s="57">
        <v>3.1</v>
      </c>
      <c r="X36" s="72">
        <v>0.25600000000000001</v>
      </c>
      <c r="Y36" s="56">
        <f t="shared" si="11"/>
        <v>3.3031000000000001</v>
      </c>
      <c r="Z36" s="47"/>
      <c r="AA36" s="72"/>
      <c r="AB36" s="56"/>
      <c r="AC36" s="44"/>
      <c r="AD36" s="72"/>
      <c r="AE36" s="56"/>
      <c r="AF36" s="45"/>
      <c r="AG36" s="72"/>
      <c r="AH36" s="56"/>
      <c r="AI36" s="45"/>
      <c r="AK36" s="12"/>
      <c r="AL36" s="12"/>
      <c r="AM36" s="19"/>
      <c r="AQ36" s="13"/>
      <c r="AR36" s="13">
        <v>3.1</v>
      </c>
      <c r="AS36" s="13"/>
      <c r="AT36" s="14"/>
      <c r="AU36" s="13"/>
      <c r="AV36" s="13"/>
      <c r="AW36" s="12"/>
      <c r="AX36" s="12"/>
      <c r="AY36" s="13"/>
      <c r="AZ36" s="12"/>
    </row>
    <row r="37" spans="1:53" x14ac:dyDescent="0.25">
      <c r="A37" s="1" t="s">
        <v>2</v>
      </c>
      <c r="B37" s="2">
        <v>2.9</v>
      </c>
      <c r="C37" s="74">
        <f t="shared" si="0"/>
        <v>3.1448999999999998</v>
      </c>
      <c r="D37" s="70">
        <v>-114.101</v>
      </c>
      <c r="E37" s="10">
        <v>39.155999999999999</v>
      </c>
      <c r="F37" s="17">
        <v>7</v>
      </c>
      <c r="G37" s="1">
        <v>1964</v>
      </c>
      <c r="H37">
        <v>1</v>
      </c>
      <c r="I37">
        <v>7</v>
      </c>
      <c r="J37">
        <v>11</v>
      </c>
      <c r="K37">
        <v>55</v>
      </c>
      <c r="L37">
        <v>31.7</v>
      </c>
      <c r="M37" s="73">
        <f t="shared" si="1"/>
        <v>0.25600000000000001</v>
      </c>
      <c r="N37" s="2">
        <v>0.01</v>
      </c>
      <c r="O37" s="3" t="s">
        <v>235</v>
      </c>
      <c r="P37" s="76"/>
      <c r="Q37" s="67">
        <f t="shared" si="9"/>
        <v>3.1448999999999998</v>
      </c>
      <c r="R37" s="72">
        <f t="shared" si="10"/>
        <v>0.25600000000000001</v>
      </c>
      <c r="S37" s="44"/>
      <c r="T37" s="14"/>
      <c r="W37" s="57">
        <v>2.9</v>
      </c>
      <c r="X37" s="72">
        <v>0.25600000000000001</v>
      </c>
      <c r="Y37" s="56">
        <f t="shared" si="11"/>
        <v>3.1448999999999998</v>
      </c>
      <c r="Z37" s="47"/>
      <c r="AA37" s="72"/>
      <c r="AB37" s="56"/>
      <c r="AC37" s="47">
        <v>3.6</v>
      </c>
      <c r="AD37" s="72">
        <v>0.40100000000000002</v>
      </c>
      <c r="AE37" s="56">
        <f>0.791*(1.697*AC37-3.557)+0.851</f>
        <v>2.8697902000000006</v>
      </c>
      <c r="AF37" s="45"/>
      <c r="AG37" s="72"/>
      <c r="AH37" s="56"/>
      <c r="AI37" s="45"/>
      <c r="AJ37" s="19">
        <v>3.6</v>
      </c>
      <c r="AK37" s="12"/>
      <c r="AL37" s="12"/>
      <c r="AM37" s="19"/>
      <c r="AQ37" s="13"/>
      <c r="AR37" s="13">
        <v>2.9</v>
      </c>
      <c r="AS37" s="13"/>
      <c r="AT37" s="14"/>
      <c r="AU37" s="13"/>
      <c r="AV37" s="13"/>
      <c r="AW37" s="12"/>
      <c r="AX37" s="12"/>
      <c r="AY37" s="13"/>
      <c r="AZ37" s="12"/>
    </row>
    <row r="38" spans="1:53" x14ac:dyDescent="0.25">
      <c r="A38" s="1" t="s">
        <v>2</v>
      </c>
      <c r="B38" s="2">
        <v>2.9</v>
      </c>
      <c r="C38" s="74">
        <f t="shared" si="0"/>
        <v>3.1448999999999998</v>
      </c>
      <c r="D38" s="70">
        <v>-114.17400000000001</v>
      </c>
      <c r="E38" s="10">
        <v>39.146999999999998</v>
      </c>
      <c r="F38" s="17">
        <v>7</v>
      </c>
      <c r="G38" s="1">
        <v>1964</v>
      </c>
      <c r="H38">
        <v>1</v>
      </c>
      <c r="I38">
        <v>7</v>
      </c>
      <c r="J38">
        <v>12</v>
      </c>
      <c r="K38">
        <v>53</v>
      </c>
      <c r="L38">
        <v>45.5</v>
      </c>
      <c r="M38" s="73">
        <f t="shared" si="1"/>
        <v>0.25600000000000001</v>
      </c>
      <c r="N38" s="2">
        <v>0.01</v>
      </c>
      <c r="O38" s="3" t="s">
        <v>235</v>
      </c>
      <c r="P38" s="76"/>
      <c r="Q38" s="67">
        <f t="shared" si="9"/>
        <v>3.1448999999999998</v>
      </c>
      <c r="R38" s="72">
        <f t="shared" si="10"/>
        <v>0.25600000000000001</v>
      </c>
      <c r="S38" s="44"/>
      <c r="T38" s="14"/>
      <c r="W38" s="57">
        <v>2.9</v>
      </c>
      <c r="X38" s="72">
        <v>0.25600000000000001</v>
      </c>
      <c r="Y38" s="56">
        <f t="shared" si="11"/>
        <v>3.1448999999999998</v>
      </c>
      <c r="Z38" s="47"/>
      <c r="AA38" s="72"/>
      <c r="AB38" s="56"/>
      <c r="AC38" s="47">
        <v>3.5</v>
      </c>
      <c r="AD38" s="72">
        <v>0.40100000000000002</v>
      </c>
      <c r="AE38" s="56">
        <f>0.791*(1.697*AC38-3.557)+0.851</f>
        <v>2.7355575000000005</v>
      </c>
      <c r="AF38" s="45"/>
      <c r="AG38" s="72"/>
      <c r="AH38" s="56"/>
      <c r="AI38" s="45"/>
      <c r="AJ38" s="19">
        <v>3.5</v>
      </c>
      <c r="AK38" s="12"/>
      <c r="AL38" s="12"/>
      <c r="AM38" s="19"/>
      <c r="AQ38" s="13"/>
      <c r="AR38" s="13">
        <v>2.9</v>
      </c>
      <c r="AS38" s="13"/>
      <c r="AT38" s="14"/>
      <c r="AU38" s="13"/>
      <c r="AV38" s="13"/>
      <c r="AW38" s="12"/>
      <c r="AX38" s="12"/>
      <c r="AY38" s="13"/>
      <c r="AZ38" s="12"/>
    </row>
    <row r="39" spans="1:53" x14ac:dyDescent="0.25">
      <c r="A39" s="1" t="s">
        <v>2</v>
      </c>
      <c r="B39" s="2">
        <v>3.3</v>
      </c>
      <c r="C39" s="74">
        <f t="shared" si="0"/>
        <v>3.4613</v>
      </c>
      <c r="D39" s="70">
        <v>-112.622</v>
      </c>
      <c r="E39" s="10">
        <v>38.185000000000002</v>
      </c>
      <c r="F39" s="17">
        <v>7</v>
      </c>
      <c r="G39" s="1">
        <v>1964</v>
      </c>
      <c r="H39">
        <v>1</v>
      </c>
      <c r="I39">
        <v>17</v>
      </c>
      <c r="J39">
        <v>0</v>
      </c>
      <c r="K39">
        <v>15</v>
      </c>
      <c r="L39">
        <v>3.5</v>
      </c>
      <c r="M39" s="73">
        <f t="shared" si="1"/>
        <v>0.25600000000000001</v>
      </c>
      <c r="N39" s="2">
        <v>0.01</v>
      </c>
      <c r="O39" s="3" t="s">
        <v>235</v>
      </c>
      <c r="P39" s="76"/>
      <c r="Q39" s="67">
        <f t="shared" si="9"/>
        <v>3.4613</v>
      </c>
      <c r="R39" s="72">
        <f t="shared" si="10"/>
        <v>0.25600000000000001</v>
      </c>
      <c r="S39" s="44"/>
      <c r="T39" s="14"/>
      <c r="W39" s="57">
        <v>3.3</v>
      </c>
      <c r="X39" s="72">
        <v>0.25600000000000001</v>
      </c>
      <c r="Y39" s="56">
        <f t="shared" si="11"/>
        <v>3.4613</v>
      </c>
      <c r="Z39" s="47"/>
      <c r="AA39" s="72"/>
      <c r="AB39" s="56"/>
      <c r="AC39" s="44"/>
      <c r="AD39" s="72"/>
      <c r="AE39" s="56"/>
      <c r="AF39" s="45"/>
      <c r="AG39" s="72"/>
      <c r="AH39" s="56"/>
      <c r="AI39" s="45"/>
      <c r="AK39" s="12"/>
      <c r="AL39" s="12"/>
      <c r="AM39" s="19"/>
      <c r="AQ39" s="13"/>
      <c r="AR39" s="13">
        <v>3.3</v>
      </c>
      <c r="AS39" s="13"/>
      <c r="AT39" s="14"/>
      <c r="AU39" s="13"/>
      <c r="AV39" s="13"/>
      <c r="AW39" s="12"/>
      <c r="AX39" s="12"/>
      <c r="AY39" s="13"/>
      <c r="AZ39" s="12"/>
    </row>
    <row r="40" spans="1:53" x14ac:dyDescent="0.25">
      <c r="A40" s="1" t="s">
        <v>2</v>
      </c>
      <c r="B40" s="2">
        <v>2.8</v>
      </c>
      <c r="C40" s="74">
        <f t="shared" si="0"/>
        <v>3.0657999999999999</v>
      </c>
      <c r="D40" s="70">
        <v>-114.17</v>
      </c>
      <c r="E40" s="10">
        <v>39.156999999999996</v>
      </c>
      <c r="F40" s="17">
        <v>7</v>
      </c>
      <c r="G40" s="1">
        <v>1964</v>
      </c>
      <c r="H40">
        <v>1</v>
      </c>
      <c r="I40">
        <v>21</v>
      </c>
      <c r="J40">
        <v>23</v>
      </c>
      <c r="K40">
        <v>31</v>
      </c>
      <c r="L40">
        <v>39.799999999999997</v>
      </c>
      <c r="M40" s="73">
        <f t="shared" si="1"/>
        <v>0.25600000000000001</v>
      </c>
      <c r="N40" s="2">
        <v>0.01</v>
      </c>
      <c r="O40" s="3" t="s">
        <v>235</v>
      </c>
      <c r="P40" s="76"/>
      <c r="Q40" s="67">
        <f t="shared" si="9"/>
        <v>3.0657999999999999</v>
      </c>
      <c r="R40" s="72">
        <f t="shared" si="10"/>
        <v>0.25600000000000001</v>
      </c>
      <c r="S40" s="44"/>
      <c r="T40" s="14"/>
      <c r="W40" s="57">
        <v>2.8</v>
      </c>
      <c r="X40" s="72">
        <v>0.25600000000000001</v>
      </c>
      <c r="Y40" s="56">
        <f t="shared" si="11"/>
        <v>3.0657999999999999</v>
      </c>
      <c r="Z40" s="47"/>
      <c r="AA40" s="72"/>
      <c r="AB40" s="56"/>
      <c r="AC40" s="47">
        <v>3.9</v>
      </c>
      <c r="AD40" s="72">
        <v>0.40100000000000002</v>
      </c>
      <c r="AE40" s="56">
        <f>0.791*(1.697*AC40-3.557)+0.851</f>
        <v>3.2724883000000005</v>
      </c>
      <c r="AF40" s="45"/>
      <c r="AG40" s="72"/>
      <c r="AH40" s="56"/>
      <c r="AI40" s="45"/>
      <c r="AJ40" s="19">
        <v>3.9</v>
      </c>
      <c r="AK40" s="12"/>
      <c r="AL40" s="12"/>
      <c r="AM40" s="19"/>
      <c r="AQ40" s="13"/>
      <c r="AR40" s="13">
        <v>2.8</v>
      </c>
      <c r="AS40" s="13"/>
      <c r="AT40" s="14"/>
      <c r="AU40" s="13"/>
      <c r="AV40" s="13"/>
      <c r="AW40" s="12"/>
      <c r="AX40" s="12"/>
      <c r="AY40" s="13"/>
      <c r="AZ40" s="12"/>
    </row>
    <row r="41" spans="1:53" s="25" customFormat="1" x14ac:dyDescent="0.25">
      <c r="A41" s="1" t="s">
        <v>2</v>
      </c>
      <c r="B41" s="2">
        <v>2.9</v>
      </c>
      <c r="C41" s="74">
        <f t="shared" si="0"/>
        <v>3.1448999999999998</v>
      </c>
      <c r="D41" s="70">
        <v>-112.97</v>
      </c>
      <c r="E41" s="10">
        <v>37.648000000000003</v>
      </c>
      <c r="F41" s="17">
        <v>7</v>
      </c>
      <c r="G41" s="1">
        <v>1964</v>
      </c>
      <c r="H41">
        <v>2</v>
      </c>
      <c r="I41">
        <v>6</v>
      </c>
      <c r="J41">
        <v>7</v>
      </c>
      <c r="K41">
        <v>53</v>
      </c>
      <c r="L41">
        <v>49.5</v>
      </c>
      <c r="M41" s="73">
        <f t="shared" si="1"/>
        <v>0.25600000000000001</v>
      </c>
      <c r="N41" s="2">
        <v>0.01</v>
      </c>
      <c r="O41" s="3" t="s">
        <v>235</v>
      </c>
      <c r="P41" s="76"/>
      <c r="Q41" s="67">
        <f t="shared" si="9"/>
        <v>3.1448999999999998</v>
      </c>
      <c r="R41" s="72">
        <f t="shared" si="10"/>
        <v>0.25600000000000001</v>
      </c>
      <c r="S41" s="44"/>
      <c r="T41" s="14"/>
      <c r="U41" s="26"/>
      <c r="V41" s="56"/>
      <c r="W41" s="57">
        <v>2.9</v>
      </c>
      <c r="X41" s="72">
        <v>0.25600000000000001</v>
      </c>
      <c r="Y41" s="56">
        <f t="shared" si="11"/>
        <v>3.1448999999999998</v>
      </c>
      <c r="Z41" s="47"/>
      <c r="AA41" s="72"/>
      <c r="AB41" s="56"/>
      <c r="AC41" s="44"/>
      <c r="AD41" s="72"/>
      <c r="AE41" s="56"/>
      <c r="AF41" s="45"/>
      <c r="AG41" s="72"/>
      <c r="AH41" s="56"/>
      <c r="AI41" s="45"/>
      <c r="AJ41" s="13"/>
      <c r="AK41" s="12"/>
      <c r="AL41" s="12"/>
      <c r="AM41" s="19"/>
      <c r="AN41" s="12"/>
      <c r="AO41" s="12"/>
      <c r="AP41" s="13"/>
      <c r="AQ41" s="13"/>
      <c r="AR41" s="13">
        <v>2.9</v>
      </c>
      <c r="AS41" s="13"/>
      <c r="AT41" s="14"/>
      <c r="AU41" s="13"/>
      <c r="AV41" s="13"/>
      <c r="AW41" s="12"/>
      <c r="AX41" s="12"/>
      <c r="AY41" s="13"/>
      <c r="AZ41" s="12"/>
      <c r="BA41"/>
    </row>
    <row r="42" spans="1:53" x14ac:dyDescent="0.25">
      <c r="A42" s="1" t="s">
        <v>2</v>
      </c>
      <c r="B42" s="2">
        <v>2.6</v>
      </c>
      <c r="C42" s="74">
        <f t="shared" si="0"/>
        <v>2.9076</v>
      </c>
      <c r="D42" s="70">
        <v>-112.32599999999999</v>
      </c>
      <c r="E42" s="10">
        <v>42.076000000000001</v>
      </c>
      <c r="F42" s="17">
        <v>7</v>
      </c>
      <c r="G42" s="1">
        <v>1964</v>
      </c>
      <c r="H42">
        <v>2</v>
      </c>
      <c r="I42">
        <v>6</v>
      </c>
      <c r="J42">
        <v>11</v>
      </c>
      <c r="K42">
        <v>13</v>
      </c>
      <c r="L42">
        <v>33.1</v>
      </c>
      <c r="M42" s="73">
        <f t="shared" si="1"/>
        <v>0.25600000000000001</v>
      </c>
      <c r="N42" s="2">
        <v>0.01</v>
      </c>
      <c r="O42" s="3" t="s">
        <v>235</v>
      </c>
      <c r="P42" s="76"/>
      <c r="Q42" s="67">
        <f t="shared" si="9"/>
        <v>2.9076</v>
      </c>
      <c r="R42" s="72">
        <f t="shared" si="10"/>
        <v>0.25600000000000001</v>
      </c>
      <c r="S42" s="44"/>
      <c r="T42" s="14"/>
      <c r="W42" s="57">
        <v>2.6</v>
      </c>
      <c r="X42" s="72">
        <v>0.25600000000000001</v>
      </c>
      <c r="Y42" s="56">
        <f t="shared" si="11"/>
        <v>2.9076</v>
      </c>
      <c r="Z42" s="47"/>
      <c r="AA42" s="72"/>
      <c r="AB42" s="56"/>
      <c r="AC42" s="44"/>
      <c r="AD42" s="72"/>
      <c r="AE42" s="56"/>
      <c r="AF42" s="45"/>
      <c r="AG42" s="72"/>
      <c r="AH42" s="56"/>
      <c r="AI42" s="45"/>
      <c r="AK42" s="12"/>
      <c r="AL42" s="12"/>
      <c r="AM42" s="19"/>
      <c r="AQ42" s="13"/>
      <c r="AR42" s="13">
        <v>2.6</v>
      </c>
      <c r="AS42" s="13"/>
      <c r="AT42" s="14"/>
      <c r="AU42" s="13"/>
      <c r="AV42" s="13"/>
      <c r="AW42" s="12"/>
      <c r="AX42" s="12"/>
      <c r="AY42" s="13"/>
      <c r="AZ42" s="12"/>
    </row>
    <row r="43" spans="1:53" x14ac:dyDescent="0.25">
      <c r="A43" s="1" t="s">
        <v>2</v>
      </c>
      <c r="B43" s="2">
        <v>3.2</v>
      </c>
      <c r="C43" s="74">
        <f t="shared" si="0"/>
        <v>3.3822000000000001</v>
      </c>
      <c r="D43" s="70">
        <v>-114.218</v>
      </c>
      <c r="E43" s="10">
        <v>39.412999999999997</v>
      </c>
      <c r="F43" s="17">
        <v>7</v>
      </c>
      <c r="G43" s="1">
        <v>1964</v>
      </c>
      <c r="H43">
        <v>2</v>
      </c>
      <c r="I43">
        <v>20</v>
      </c>
      <c r="J43">
        <v>20</v>
      </c>
      <c r="K43">
        <v>19</v>
      </c>
      <c r="L43">
        <v>48.2</v>
      </c>
      <c r="M43" s="73">
        <f t="shared" si="1"/>
        <v>0.22900000000000001</v>
      </c>
      <c r="N43" s="2">
        <v>0.01</v>
      </c>
      <c r="O43" s="3" t="s">
        <v>235</v>
      </c>
      <c r="P43" s="76"/>
      <c r="Q43" s="67">
        <f>V43</f>
        <v>3.3822000000000001</v>
      </c>
      <c r="R43" s="72">
        <f>U43</f>
        <v>0.22900000000000001</v>
      </c>
      <c r="S43" s="57">
        <v>3.2</v>
      </c>
      <c r="T43" s="14" t="s">
        <v>3</v>
      </c>
      <c r="U43" s="26">
        <v>0.22900000000000001</v>
      </c>
      <c r="V43" s="56">
        <f>0.791*S43+0.851</f>
        <v>3.3822000000000001</v>
      </c>
      <c r="W43" s="44"/>
      <c r="X43" s="72"/>
      <c r="Z43" s="47"/>
      <c r="AA43" s="72"/>
      <c r="AB43" s="56"/>
      <c r="AC43" s="47">
        <v>3.7</v>
      </c>
      <c r="AD43" s="72">
        <v>0.40100000000000002</v>
      </c>
      <c r="AE43" s="56">
        <f>0.791*(1.697*AC43-3.557)+0.851</f>
        <v>3.0040229000000003</v>
      </c>
      <c r="AF43" s="45"/>
      <c r="AG43" s="72"/>
      <c r="AH43" s="56"/>
      <c r="AI43" s="45"/>
      <c r="AJ43" s="19">
        <v>3.7</v>
      </c>
      <c r="AK43" s="12"/>
      <c r="AL43" s="12"/>
      <c r="AM43" s="19"/>
      <c r="AQ43" s="13"/>
      <c r="AR43" s="13"/>
      <c r="AS43" s="13">
        <v>3.2</v>
      </c>
      <c r="AT43" s="14" t="s">
        <v>3</v>
      </c>
      <c r="AU43" s="13"/>
      <c r="AV43" s="13"/>
      <c r="AW43" s="12"/>
      <c r="AX43" s="12"/>
      <c r="AY43" s="13"/>
      <c r="AZ43" s="12"/>
    </row>
    <row r="44" spans="1:53" x14ac:dyDescent="0.25">
      <c r="A44" s="1" t="s">
        <v>2</v>
      </c>
      <c r="B44" s="2">
        <v>2.7</v>
      </c>
      <c r="C44" s="74">
        <f t="shared" si="0"/>
        <v>2.9867000000000004</v>
      </c>
      <c r="D44" s="70">
        <v>-111.873</v>
      </c>
      <c r="E44" s="10">
        <v>39.494999999999997</v>
      </c>
      <c r="F44" s="17">
        <v>7</v>
      </c>
      <c r="G44" s="1">
        <v>1964</v>
      </c>
      <c r="H44">
        <v>3</v>
      </c>
      <c r="I44">
        <v>2</v>
      </c>
      <c r="J44">
        <v>7</v>
      </c>
      <c r="K44">
        <v>29</v>
      </c>
      <c r="L44">
        <v>19.7</v>
      </c>
      <c r="M44" s="73">
        <f t="shared" si="1"/>
        <v>0.25600000000000001</v>
      </c>
      <c r="N44" s="2">
        <v>0.01</v>
      </c>
      <c r="O44" s="3" t="s">
        <v>235</v>
      </c>
      <c r="P44" s="76"/>
      <c r="Q44" s="67">
        <f>Y44</f>
        <v>2.9867000000000004</v>
      </c>
      <c r="R44" s="72">
        <f>X44</f>
        <v>0.25600000000000001</v>
      </c>
      <c r="S44" s="44"/>
      <c r="T44" s="14"/>
      <c r="W44" s="57">
        <v>2.7</v>
      </c>
      <c r="X44" s="72">
        <v>0.25600000000000001</v>
      </c>
      <c r="Y44" s="56">
        <f>0.791*W44+0.851</f>
        <v>2.9867000000000004</v>
      </c>
      <c r="Z44" s="47"/>
      <c r="AA44" s="72"/>
      <c r="AB44" s="56"/>
      <c r="AC44" s="47">
        <v>3.9</v>
      </c>
      <c r="AD44" s="72">
        <v>0.40100000000000002</v>
      </c>
      <c r="AE44" s="56">
        <f>0.791*(1.697*AC44-3.557)+0.851</f>
        <v>3.2724883000000005</v>
      </c>
      <c r="AF44" s="45"/>
      <c r="AG44" s="72"/>
      <c r="AH44" s="56"/>
      <c r="AI44" s="45"/>
      <c r="AJ44" s="19">
        <v>3.9</v>
      </c>
      <c r="AK44" s="12"/>
      <c r="AL44" s="12"/>
      <c r="AM44" s="19"/>
      <c r="AQ44" s="13"/>
      <c r="AR44" s="13">
        <v>2.7</v>
      </c>
      <c r="AS44" s="13"/>
      <c r="AT44" s="14"/>
      <c r="AU44" s="13"/>
      <c r="AV44" s="13"/>
      <c r="AW44" s="12"/>
      <c r="AX44" s="12"/>
      <c r="AY44" s="13"/>
      <c r="AZ44" s="12"/>
    </row>
    <row r="45" spans="1:53" x14ac:dyDescent="0.25">
      <c r="A45" s="1" t="s">
        <v>2</v>
      </c>
      <c r="B45" s="2">
        <v>2.9</v>
      </c>
      <c r="C45" s="74">
        <f t="shared" si="0"/>
        <v>3.1448999999999998</v>
      </c>
      <c r="D45" s="70">
        <v>-114.164</v>
      </c>
      <c r="E45" s="10">
        <v>39.139000000000003</v>
      </c>
      <c r="F45" s="17">
        <v>7</v>
      </c>
      <c r="G45" s="1">
        <v>1964</v>
      </c>
      <c r="H45">
        <v>3</v>
      </c>
      <c r="I45">
        <v>5</v>
      </c>
      <c r="J45">
        <v>12</v>
      </c>
      <c r="K45">
        <v>40</v>
      </c>
      <c r="L45">
        <v>50.1</v>
      </c>
      <c r="M45" s="73">
        <f t="shared" si="1"/>
        <v>0.25600000000000001</v>
      </c>
      <c r="N45" s="2">
        <v>0.01</v>
      </c>
      <c r="O45" s="3" t="s">
        <v>235</v>
      </c>
      <c r="P45" s="76"/>
      <c r="Q45" s="67">
        <f>Y45</f>
        <v>3.1448999999999998</v>
      </c>
      <c r="R45" s="72">
        <f>X45</f>
        <v>0.25600000000000001</v>
      </c>
      <c r="S45" s="44"/>
      <c r="T45" s="14"/>
      <c r="W45" s="57">
        <v>2.9</v>
      </c>
      <c r="X45" s="72">
        <v>0.25600000000000001</v>
      </c>
      <c r="Y45" s="56">
        <f>0.791*W45+0.851</f>
        <v>3.1448999999999998</v>
      </c>
      <c r="Z45" s="47"/>
      <c r="AA45" s="72"/>
      <c r="AB45" s="56"/>
      <c r="AC45" s="47">
        <v>3.4</v>
      </c>
      <c r="AD45" s="72">
        <v>0.40100000000000002</v>
      </c>
      <c r="AE45" s="56">
        <f>0.791*(1.697*AC45-3.557)+0.851</f>
        <v>2.6013248000000004</v>
      </c>
      <c r="AF45" s="45"/>
      <c r="AG45" s="72"/>
      <c r="AH45" s="56"/>
      <c r="AI45" s="45"/>
      <c r="AJ45" s="19">
        <v>3.4</v>
      </c>
      <c r="AK45" s="12"/>
      <c r="AL45" s="12"/>
      <c r="AM45" s="19"/>
      <c r="AQ45" s="13"/>
      <c r="AR45" s="13">
        <v>2.9</v>
      </c>
      <c r="AS45" s="13"/>
      <c r="AT45" s="14"/>
      <c r="AU45" s="13"/>
      <c r="AV45" s="13"/>
      <c r="AW45" s="12"/>
      <c r="AX45" s="12"/>
      <c r="AY45" s="13"/>
      <c r="AZ45" s="12"/>
    </row>
    <row r="46" spans="1:53" x14ac:dyDescent="0.25">
      <c r="A46" s="1" t="s">
        <v>2</v>
      </c>
      <c r="B46" s="2">
        <v>2.6</v>
      </c>
      <c r="C46" s="74">
        <f t="shared" si="0"/>
        <v>2.9076</v>
      </c>
      <c r="D46" s="70">
        <v>-114.158</v>
      </c>
      <c r="E46" s="10">
        <v>39.152999999999999</v>
      </c>
      <c r="F46" s="17">
        <v>7</v>
      </c>
      <c r="G46" s="1">
        <v>1964</v>
      </c>
      <c r="H46">
        <v>4</v>
      </c>
      <c r="I46">
        <v>10</v>
      </c>
      <c r="J46">
        <v>21</v>
      </c>
      <c r="K46">
        <v>29</v>
      </c>
      <c r="L46">
        <v>56.4</v>
      </c>
      <c r="M46" s="73">
        <f t="shared" si="1"/>
        <v>0.25600000000000001</v>
      </c>
      <c r="N46" s="2">
        <v>0.01</v>
      </c>
      <c r="O46" s="3" t="s">
        <v>235</v>
      </c>
      <c r="P46" s="76"/>
      <c r="Q46" s="67">
        <f>Y46</f>
        <v>2.9076</v>
      </c>
      <c r="R46" s="72">
        <f>X46</f>
        <v>0.25600000000000001</v>
      </c>
      <c r="S46" s="44"/>
      <c r="T46" s="14"/>
      <c r="W46" s="57">
        <v>2.6</v>
      </c>
      <c r="X46" s="72">
        <v>0.25600000000000001</v>
      </c>
      <c r="Y46" s="56">
        <f>0.791*W46+0.851</f>
        <v>2.9076</v>
      </c>
      <c r="Z46" s="47"/>
      <c r="AA46" s="72"/>
      <c r="AB46" s="56"/>
      <c r="AC46" s="44"/>
      <c r="AD46" s="72"/>
      <c r="AE46" s="56"/>
      <c r="AF46" s="45"/>
      <c r="AG46" s="72"/>
      <c r="AH46" s="56"/>
      <c r="AI46" s="45"/>
      <c r="AK46" s="12"/>
      <c r="AL46" s="12"/>
      <c r="AM46" s="19"/>
      <c r="AQ46" s="13"/>
      <c r="AR46" s="13">
        <v>2.6</v>
      </c>
      <c r="AS46" s="13"/>
      <c r="AT46" s="14"/>
      <c r="AU46" s="13"/>
      <c r="AV46" s="13"/>
      <c r="AW46" s="12"/>
      <c r="AX46" s="12"/>
      <c r="AY46" s="13"/>
      <c r="AZ46" s="12"/>
    </row>
    <row r="47" spans="1:53" x14ac:dyDescent="0.25">
      <c r="A47" s="1" t="s">
        <v>2</v>
      </c>
      <c r="B47" s="2">
        <v>2.5</v>
      </c>
      <c r="C47" s="74">
        <f t="shared" si="0"/>
        <v>2.8285</v>
      </c>
      <c r="D47" s="70">
        <v>-112.08799999999999</v>
      </c>
      <c r="E47" s="10">
        <v>41.935000000000002</v>
      </c>
      <c r="F47" s="17">
        <v>7</v>
      </c>
      <c r="G47" s="1">
        <v>1964</v>
      </c>
      <c r="H47">
        <v>5</v>
      </c>
      <c r="I47">
        <v>22</v>
      </c>
      <c r="J47">
        <v>12</v>
      </c>
      <c r="K47">
        <v>11</v>
      </c>
      <c r="L47">
        <v>46.1</v>
      </c>
      <c r="M47" s="73">
        <f t="shared" si="1"/>
        <v>0.25600000000000001</v>
      </c>
      <c r="N47" s="2">
        <v>0.01</v>
      </c>
      <c r="O47" s="3" t="s">
        <v>235</v>
      </c>
      <c r="P47" s="76"/>
      <c r="Q47" s="67">
        <f>Y47</f>
        <v>2.8285</v>
      </c>
      <c r="R47" s="72">
        <f>X47</f>
        <v>0.25600000000000001</v>
      </c>
      <c r="S47" s="44"/>
      <c r="T47" s="14"/>
      <c r="W47" s="57">
        <v>2.5</v>
      </c>
      <c r="X47" s="72">
        <v>0.25600000000000001</v>
      </c>
      <c r="Y47" s="56">
        <f>0.791*W47+0.851</f>
        <v>2.8285</v>
      </c>
      <c r="Z47" s="47"/>
      <c r="AA47" s="72"/>
      <c r="AB47" s="56"/>
      <c r="AC47" s="44"/>
      <c r="AD47" s="72"/>
      <c r="AE47" s="56"/>
      <c r="AF47" s="45"/>
      <c r="AG47" s="72"/>
      <c r="AH47" s="56"/>
      <c r="AI47" s="45"/>
      <c r="AK47" s="12"/>
      <c r="AL47" s="12"/>
      <c r="AM47" s="19"/>
      <c r="AQ47" s="13"/>
      <c r="AR47" s="13">
        <v>2.5</v>
      </c>
      <c r="AS47" s="13"/>
      <c r="AT47" s="14"/>
      <c r="AU47" s="13"/>
      <c r="AV47" s="13"/>
      <c r="AW47" s="12"/>
      <c r="AX47" s="12"/>
      <c r="AY47" s="13"/>
      <c r="AZ47" s="12"/>
    </row>
    <row r="48" spans="1:53" x14ac:dyDescent="0.25">
      <c r="A48" s="1" t="s">
        <v>2</v>
      </c>
      <c r="B48" s="2">
        <v>2.9</v>
      </c>
      <c r="C48" s="74">
        <f t="shared" si="0"/>
        <v>3.1448999999999998</v>
      </c>
      <c r="D48" s="70">
        <v>-110.934</v>
      </c>
      <c r="E48" s="10">
        <v>38.92</v>
      </c>
      <c r="F48" s="17">
        <v>7</v>
      </c>
      <c r="G48" s="1">
        <v>1964</v>
      </c>
      <c r="H48">
        <v>7</v>
      </c>
      <c r="I48">
        <v>7</v>
      </c>
      <c r="J48">
        <v>21</v>
      </c>
      <c r="K48">
        <v>16</v>
      </c>
      <c r="L48">
        <v>11.1</v>
      </c>
      <c r="M48" s="73">
        <f t="shared" si="1"/>
        <v>0.22900000000000001</v>
      </c>
      <c r="N48" s="2">
        <v>0.01</v>
      </c>
      <c r="O48" s="3" t="s">
        <v>235</v>
      </c>
      <c r="P48" s="76"/>
      <c r="Q48" s="67">
        <f>V48</f>
        <v>3.1448999999999998</v>
      </c>
      <c r="R48" s="72">
        <f>U48</f>
        <v>0.22900000000000001</v>
      </c>
      <c r="S48" s="57">
        <v>2.9</v>
      </c>
      <c r="T48" s="14" t="s">
        <v>3</v>
      </c>
      <c r="U48" s="26">
        <v>0.22900000000000001</v>
      </c>
      <c r="V48" s="56">
        <f>0.791*S48+0.851</f>
        <v>3.1448999999999998</v>
      </c>
      <c r="W48" s="44"/>
      <c r="X48" s="72"/>
      <c r="Z48" s="47"/>
      <c r="AA48" s="72"/>
      <c r="AB48" s="56"/>
      <c r="AC48" s="44"/>
      <c r="AD48" s="72"/>
      <c r="AE48" s="56"/>
      <c r="AF48" s="45"/>
      <c r="AG48" s="72"/>
      <c r="AH48" s="56"/>
      <c r="AI48" s="45"/>
      <c r="AK48" s="12"/>
      <c r="AL48" s="12"/>
      <c r="AM48" s="19"/>
      <c r="AQ48" s="13"/>
      <c r="AR48" s="13"/>
      <c r="AS48" s="13">
        <v>2.9</v>
      </c>
      <c r="AT48" s="14" t="s">
        <v>3</v>
      </c>
      <c r="AU48" s="13"/>
      <c r="AV48" s="13"/>
      <c r="AW48" s="12"/>
      <c r="AX48" s="12"/>
      <c r="AY48" s="13"/>
      <c r="AZ48" s="12"/>
    </row>
    <row r="49" spans="1:53" x14ac:dyDescent="0.25">
      <c r="A49" s="1" t="s">
        <v>2</v>
      </c>
      <c r="B49" s="2">
        <v>2.5</v>
      </c>
      <c r="C49" s="74">
        <f t="shared" si="0"/>
        <v>2.8285</v>
      </c>
      <c r="D49" s="70">
        <v>-111.77</v>
      </c>
      <c r="E49" s="10">
        <v>41.427</v>
      </c>
      <c r="F49" s="17">
        <v>7</v>
      </c>
      <c r="G49" s="1">
        <v>1964</v>
      </c>
      <c r="H49">
        <v>8</v>
      </c>
      <c r="I49">
        <v>4</v>
      </c>
      <c r="J49">
        <v>3</v>
      </c>
      <c r="K49">
        <v>8</v>
      </c>
      <c r="L49">
        <v>18.7</v>
      </c>
      <c r="M49" s="73">
        <f t="shared" si="1"/>
        <v>0.25600000000000001</v>
      </c>
      <c r="N49" s="2">
        <v>0.01</v>
      </c>
      <c r="O49" s="3" t="s">
        <v>235</v>
      </c>
      <c r="P49" s="76"/>
      <c r="Q49" s="67">
        <f t="shared" ref="Q49:Q56" si="12">Y49</f>
        <v>2.8285</v>
      </c>
      <c r="R49" s="72">
        <f t="shared" ref="R49:R56" si="13">X49</f>
        <v>0.25600000000000001</v>
      </c>
      <c r="S49" s="44"/>
      <c r="T49" s="14"/>
      <c r="W49" s="57">
        <v>2.5</v>
      </c>
      <c r="X49" s="72">
        <v>0.25600000000000001</v>
      </c>
      <c r="Y49" s="56">
        <f t="shared" ref="Y49:Y56" si="14">0.791*W49+0.851</f>
        <v>2.8285</v>
      </c>
      <c r="Z49" s="47"/>
      <c r="AA49" s="72"/>
      <c r="AB49" s="56"/>
      <c r="AC49" s="44"/>
      <c r="AD49" s="72"/>
      <c r="AE49" s="56"/>
      <c r="AF49" s="45"/>
      <c r="AG49" s="72"/>
      <c r="AH49" s="56"/>
      <c r="AI49" s="45"/>
      <c r="AK49" s="12"/>
      <c r="AL49" s="12"/>
      <c r="AM49" s="19"/>
      <c r="AQ49" s="13"/>
      <c r="AR49" s="13">
        <v>2.5</v>
      </c>
      <c r="AS49" s="13"/>
      <c r="AT49" s="14"/>
      <c r="AU49" s="13"/>
      <c r="AV49" s="13"/>
      <c r="AW49" s="12"/>
      <c r="AX49" s="12"/>
      <c r="AY49" s="13"/>
      <c r="AZ49" s="12"/>
    </row>
    <row r="50" spans="1:53" x14ac:dyDescent="0.25">
      <c r="A50" s="1" t="s">
        <v>2</v>
      </c>
      <c r="B50" s="2">
        <v>3</v>
      </c>
      <c r="C50" s="74">
        <f t="shared" si="0"/>
        <v>3.2240000000000002</v>
      </c>
      <c r="D50" s="70">
        <v>-110.92100000000001</v>
      </c>
      <c r="E50" s="10">
        <v>38.945999999999998</v>
      </c>
      <c r="F50" s="17">
        <v>7</v>
      </c>
      <c r="G50" s="1">
        <v>1964</v>
      </c>
      <c r="H50">
        <v>8</v>
      </c>
      <c r="I50">
        <v>5</v>
      </c>
      <c r="J50">
        <v>15</v>
      </c>
      <c r="K50">
        <v>17</v>
      </c>
      <c r="L50">
        <v>56.2</v>
      </c>
      <c r="M50" s="73">
        <f t="shared" si="1"/>
        <v>0.25600000000000001</v>
      </c>
      <c r="N50" s="2">
        <v>0.01</v>
      </c>
      <c r="O50" s="3" t="s">
        <v>235</v>
      </c>
      <c r="P50" s="76"/>
      <c r="Q50" s="67">
        <f t="shared" si="12"/>
        <v>3.2240000000000002</v>
      </c>
      <c r="R50" s="72">
        <f t="shared" si="13"/>
        <v>0.25600000000000001</v>
      </c>
      <c r="S50" s="44"/>
      <c r="T50" s="14"/>
      <c r="W50" s="59">
        <v>3</v>
      </c>
      <c r="X50" s="72">
        <v>0.25600000000000001</v>
      </c>
      <c r="Y50" s="56">
        <f t="shared" si="14"/>
        <v>3.2240000000000002</v>
      </c>
      <c r="Z50" s="47"/>
      <c r="AA50" s="72"/>
      <c r="AB50" s="56"/>
      <c r="AC50" s="44"/>
      <c r="AD50" s="72"/>
      <c r="AE50" s="56"/>
      <c r="AF50" s="45"/>
      <c r="AG50" s="72"/>
      <c r="AH50" s="56"/>
      <c r="AI50" s="45"/>
      <c r="AK50" s="12"/>
      <c r="AL50" s="12"/>
      <c r="AM50" s="19"/>
      <c r="AQ50" s="13"/>
      <c r="AR50" s="19">
        <v>3</v>
      </c>
      <c r="AS50" s="13"/>
      <c r="AT50" s="14"/>
      <c r="AU50" s="13"/>
      <c r="AV50" s="13"/>
      <c r="AW50" s="12"/>
      <c r="AX50" s="12"/>
      <c r="AY50" s="13"/>
      <c r="AZ50" s="12"/>
    </row>
    <row r="51" spans="1:53" s="25" customFormat="1" x14ac:dyDescent="0.25">
      <c r="A51" s="1" t="s">
        <v>2</v>
      </c>
      <c r="B51" s="2">
        <v>2.9</v>
      </c>
      <c r="C51" s="74">
        <f t="shared" si="0"/>
        <v>3.1448999999999998</v>
      </c>
      <c r="D51" s="70">
        <v>-112.163</v>
      </c>
      <c r="E51" s="10">
        <v>39.148000000000003</v>
      </c>
      <c r="F51" s="17">
        <v>7</v>
      </c>
      <c r="G51" s="1">
        <v>1964</v>
      </c>
      <c r="H51">
        <v>8</v>
      </c>
      <c r="I51">
        <v>12</v>
      </c>
      <c r="J51">
        <v>5</v>
      </c>
      <c r="K51">
        <v>4</v>
      </c>
      <c r="L51">
        <v>47.1</v>
      </c>
      <c r="M51" s="73">
        <f t="shared" si="1"/>
        <v>0.25600000000000001</v>
      </c>
      <c r="N51" s="2">
        <v>0.01</v>
      </c>
      <c r="O51" s="3" t="s">
        <v>235</v>
      </c>
      <c r="P51" s="76"/>
      <c r="Q51" s="67">
        <f t="shared" si="12"/>
        <v>3.1448999999999998</v>
      </c>
      <c r="R51" s="72">
        <f t="shared" si="13"/>
        <v>0.25600000000000001</v>
      </c>
      <c r="S51" s="44"/>
      <c r="T51" s="14"/>
      <c r="U51" s="26"/>
      <c r="V51" s="56"/>
      <c r="W51" s="57">
        <v>2.9</v>
      </c>
      <c r="X51" s="72">
        <v>0.25600000000000001</v>
      </c>
      <c r="Y51" s="56">
        <f t="shared" si="14"/>
        <v>3.1448999999999998</v>
      </c>
      <c r="Z51" s="47"/>
      <c r="AA51" s="72"/>
      <c r="AB51" s="56"/>
      <c r="AC51" s="47">
        <v>3.9</v>
      </c>
      <c r="AD51" s="72">
        <v>0.40100000000000002</v>
      </c>
      <c r="AE51" s="56">
        <f>0.791*(1.697*AC51-3.557)+0.851</f>
        <v>3.2724883000000005</v>
      </c>
      <c r="AF51" s="45"/>
      <c r="AG51" s="72"/>
      <c r="AH51" s="56"/>
      <c r="AI51" s="45"/>
      <c r="AJ51" s="19">
        <v>3.9</v>
      </c>
      <c r="AK51" s="12"/>
      <c r="AL51" s="12"/>
      <c r="AM51" s="19"/>
      <c r="AN51" s="12"/>
      <c r="AO51" s="12"/>
      <c r="AP51" s="13"/>
      <c r="AQ51" s="13"/>
      <c r="AR51" s="13">
        <v>2.9</v>
      </c>
      <c r="AS51" s="13"/>
      <c r="AT51" s="14"/>
      <c r="AU51" s="13"/>
      <c r="AV51" s="13"/>
      <c r="AW51" s="12"/>
      <c r="AX51" s="12"/>
      <c r="AY51" s="13"/>
      <c r="AZ51" s="12"/>
      <c r="BA51"/>
    </row>
    <row r="52" spans="1:53" x14ac:dyDescent="0.25">
      <c r="A52" s="1" t="s">
        <v>2</v>
      </c>
      <c r="B52" s="2">
        <v>3.1</v>
      </c>
      <c r="C52" s="74">
        <f t="shared" si="0"/>
        <v>3.3031000000000001</v>
      </c>
      <c r="D52" s="70">
        <v>-112.232</v>
      </c>
      <c r="E52" s="10">
        <v>38.771999999999998</v>
      </c>
      <c r="F52" s="17">
        <v>7</v>
      </c>
      <c r="G52" s="1">
        <v>1964</v>
      </c>
      <c r="H52">
        <v>8</v>
      </c>
      <c r="I52">
        <v>24</v>
      </c>
      <c r="J52">
        <v>1</v>
      </c>
      <c r="K52">
        <v>51</v>
      </c>
      <c r="L52">
        <v>0.6</v>
      </c>
      <c r="M52" s="73">
        <f t="shared" si="1"/>
        <v>0.25600000000000001</v>
      </c>
      <c r="N52" s="2">
        <v>0.01</v>
      </c>
      <c r="O52" s="3" t="s">
        <v>235</v>
      </c>
      <c r="P52" s="76"/>
      <c r="Q52" s="67">
        <f t="shared" si="12"/>
        <v>3.3031000000000001</v>
      </c>
      <c r="R52" s="72">
        <f t="shared" si="13"/>
        <v>0.25600000000000001</v>
      </c>
      <c r="S52" s="44"/>
      <c r="T52" s="14"/>
      <c r="W52" s="57">
        <v>3.1</v>
      </c>
      <c r="X52" s="72">
        <v>0.25600000000000001</v>
      </c>
      <c r="Y52" s="56">
        <f t="shared" si="14"/>
        <v>3.3031000000000001</v>
      </c>
      <c r="Z52" s="47"/>
      <c r="AA52" s="72"/>
      <c r="AB52" s="56"/>
      <c r="AC52" s="44"/>
      <c r="AD52" s="72"/>
      <c r="AE52" s="56"/>
      <c r="AF52" s="45"/>
      <c r="AG52" s="72"/>
      <c r="AH52" s="56"/>
      <c r="AI52" s="45"/>
      <c r="AK52" s="12"/>
      <c r="AL52" s="12"/>
      <c r="AM52" s="19"/>
      <c r="AQ52" s="13"/>
      <c r="AR52" s="13">
        <v>3.1</v>
      </c>
      <c r="AS52" s="13"/>
      <c r="AT52" s="14"/>
      <c r="AU52" s="13"/>
      <c r="AV52" s="13"/>
      <c r="AW52" s="12"/>
      <c r="AX52" s="12"/>
      <c r="AY52" s="13"/>
      <c r="AZ52" s="12"/>
    </row>
    <row r="53" spans="1:53" x14ac:dyDescent="0.25">
      <c r="A53" s="1" t="s">
        <v>2</v>
      </c>
      <c r="B53" s="2">
        <v>3</v>
      </c>
      <c r="C53" s="74">
        <f t="shared" si="0"/>
        <v>3.2240000000000002</v>
      </c>
      <c r="D53" s="70">
        <v>-112.247</v>
      </c>
      <c r="E53" s="10">
        <v>38.783000000000001</v>
      </c>
      <c r="F53" s="17">
        <v>7</v>
      </c>
      <c r="G53" s="1">
        <v>1964</v>
      </c>
      <c r="H53">
        <v>8</v>
      </c>
      <c r="I53">
        <v>24</v>
      </c>
      <c r="J53">
        <v>1</v>
      </c>
      <c r="K53">
        <v>55</v>
      </c>
      <c r="L53">
        <v>30.4</v>
      </c>
      <c r="M53" s="73">
        <f t="shared" si="1"/>
        <v>0.25600000000000001</v>
      </c>
      <c r="N53" s="2">
        <v>0.01</v>
      </c>
      <c r="O53" s="3" t="s">
        <v>235</v>
      </c>
      <c r="P53" s="76"/>
      <c r="Q53" s="67">
        <f t="shared" si="12"/>
        <v>3.2240000000000002</v>
      </c>
      <c r="R53" s="72">
        <f t="shared" si="13"/>
        <v>0.25600000000000001</v>
      </c>
      <c r="S53" s="44"/>
      <c r="T53" s="14"/>
      <c r="W53" s="59">
        <v>3</v>
      </c>
      <c r="X53" s="72">
        <v>0.25600000000000001</v>
      </c>
      <c r="Y53" s="56">
        <f t="shared" si="14"/>
        <v>3.2240000000000002</v>
      </c>
      <c r="Z53" s="47"/>
      <c r="AA53" s="72"/>
      <c r="AB53" s="56"/>
      <c r="AC53" s="44"/>
      <c r="AD53" s="72"/>
      <c r="AE53" s="56"/>
      <c r="AF53" s="45"/>
      <c r="AG53" s="72"/>
      <c r="AH53" s="56"/>
      <c r="AI53" s="45"/>
      <c r="AK53" s="12"/>
      <c r="AL53" s="12"/>
      <c r="AM53" s="19"/>
      <c r="AQ53" s="13"/>
      <c r="AR53" s="19">
        <v>3</v>
      </c>
      <c r="AS53" s="13"/>
      <c r="AT53" s="14"/>
      <c r="AU53" s="13"/>
      <c r="AV53" s="13"/>
      <c r="AW53" s="12"/>
      <c r="AX53" s="12"/>
      <c r="AY53" s="13"/>
      <c r="AZ53" s="12"/>
    </row>
    <row r="54" spans="1:53" x14ac:dyDescent="0.25">
      <c r="A54" s="1" t="s">
        <v>2</v>
      </c>
      <c r="B54" s="2">
        <v>2.5</v>
      </c>
      <c r="C54" s="74">
        <f t="shared" si="0"/>
        <v>2.8285</v>
      </c>
      <c r="D54" s="70">
        <v>-113.14100000000001</v>
      </c>
      <c r="E54" s="10">
        <v>37.033999999999999</v>
      </c>
      <c r="F54" s="17">
        <v>7</v>
      </c>
      <c r="G54" s="1">
        <v>1964</v>
      </c>
      <c r="H54">
        <v>8</v>
      </c>
      <c r="I54">
        <v>28</v>
      </c>
      <c r="J54">
        <v>6</v>
      </c>
      <c r="K54">
        <v>50</v>
      </c>
      <c r="L54">
        <v>44.4</v>
      </c>
      <c r="M54" s="73">
        <f t="shared" si="1"/>
        <v>0.25600000000000001</v>
      </c>
      <c r="N54" s="2">
        <v>0.01</v>
      </c>
      <c r="O54" s="3" t="s">
        <v>235</v>
      </c>
      <c r="P54" s="76"/>
      <c r="Q54" s="67">
        <f t="shared" si="12"/>
        <v>2.8285</v>
      </c>
      <c r="R54" s="72">
        <f t="shared" si="13"/>
        <v>0.25600000000000001</v>
      </c>
      <c r="S54" s="44"/>
      <c r="T54" s="14"/>
      <c r="W54" s="57">
        <v>2.5</v>
      </c>
      <c r="X54" s="72">
        <v>0.25600000000000001</v>
      </c>
      <c r="Y54" s="56">
        <f t="shared" si="14"/>
        <v>2.8285</v>
      </c>
      <c r="Z54" s="47"/>
      <c r="AA54" s="72"/>
      <c r="AB54" s="56"/>
      <c r="AC54" s="44"/>
      <c r="AD54" s="72"/>
      <c r="AE54" s="56"/>
      <c r="AF54" s="45"/>
      <c r="AG54" s="72"/>
      <c r="AH54" s="56"/>
      <c r="AI54" s="45"/>
      <c r="AK54" s="12"/>
      <c r="AL54" s="12"/>
      <c r="AM54" s="19"/>
      <c r="AQ54" s="13"/>
      <c r="AR54" s="13">
        <v>2.5</v>
      </c>
      <c r="AS54" s="13"/>
      <c r="AT54" s="14"/>
      <c r="AU54" s="13"/>
      <c r="AV54" s="13"/>
      <c r="AW54" s="12"/>
      <c r="AX54" s="12"/>
      <c r="AY54" s="13"/>
      <c r="AZ54" s="12"/>
    </row>
    <row r="55" spans="1:53" x14ac:dyDescent="0.25">
      <c r="A55" s="1" t="s">
        <v>2</v>
      </c>
      <c r="B55" s="2">
        <v>3.1</v>
      </c>
      <c r="C55" s="74">
        <f t="shared" si="0"/>
        <v>3.3031000000000001</v>
      </c>
      <c r="D55" s="70">
        <v>-111.46299999999999</v>
      </c>
      <c r="E55" s="10">
        <v>39.182000000000002</v>
      </c>
      <c r="F55" s="17">
        <v>7</v>
      </c>
      <c r="G55" s="1">
        <v>1964</v>
      </c>
      <c r="H55">
        <v>9</v>
      </c>
      <c r="I55">
        <v>6</v>
      </c>
      <c r="J55">
        <v>19</v>
      </c>
      <c r="K55">
        <v>3</v>
      </c>
      <c r="L55">
        <v>33.799999999999997</v>
      </c>
      <c r="M55" s="73">
        <f t="shared" si="1"/>
        <v>0.25600000000000001</v>
      </c>
      <c r="N55" s="2">
        <v>0.01</v>
      </c>
      <c r="O55" s="3" t="s">
        <v>235</v>
      </c>
      <c r="P55" s="76"/>
      <c r="Q55" s="67">
        <f t="shared" si="12"/>
        <v>3.3031000000000001</v>
      </c>
      <c r="R55" s="72">
        <f t="shared" si="13"/>
        <v>0.25600000000000001</v>
      </c>
      <c r="S55" s="44"/>
      <c r="T55" s="14"/>
      <c r="W55" s="57">
        <v>3.1</v>
      </c>
      <c r="X55" s="72">
        <v>0.25600000000000001</v>
      </c>
      <c r="Y55" s="56">
        <f t="shared" si="14"/>
        <v>3.3031000000000001</v>
      </c>
      <c r="Z55" s="47"/>
      <c r="AA55" s="72"/>
      <c r="AB55" s="56"/>
      <c r="AC55" s="44"/>
      <c r="AD55" s="72"/>
      <c r="AE55" s="56"/>
      <c r="AF55" s="45"/>
      <c r="AG55" s="72"/>
      <c r="AH55" s="56"/>
      <c r="AI55" s="45"/>
      <c r="AK55" s="12"/>
      <c r="AL55" s="12"/>
      <c r="AM55" s="19"/>
      <c r="AQ55" s="13"/>
      <c r="AR55" s="13">
        <v>3.1</v>
      </c>
      <c r="AS55" s="13"/>
      <c r="AT55" s="14"/>
      <c r="AU55" s="13"/>
      <c r="AV55" s="13"/>
      <c r="AW55" s="12"/>
      <c r="AX55" s="12"/>
      <c r="AY55" s="13"/>
      <c r="AZ55" s="12"/>
    </row>
    <row r="56" spans="1:53" s="12" customFormat="1" x14ac:dyDescent="0.25">
      <c r="A56" s="1" t="s">
        <v>2</v>
      </c>
      <c r="B56" s="2">
        <v>3</v>
      </c>
      <c r="C56" s="74">
        <f t="shared" si="0"/>
        <v>3.2240000000000002</v>
      </c>
      <c r="D56" s="70">
        <v>-112.21299999999999</v>
      </c>
      <c r="E56" s="10">
        <v>38.795999999999999</v>
      </c>
      <c r="F56" s="17">
        <v>7</v>
      </c>
      <c r="G56" s="1">
        <v>1964</v>
      </c>
      <c r="H56">
        <v>9</v>
      </c>
      <c r="I56">
        <v>21</v>
      </c>
      <c r="J56">
        <v>0</v>
      </c>
      <c r="K56">
        <v>36</v>
      </c>
      <c r="L56">
        <v>23.2</v>
      </c>
      <c r="M56" s="73">
        <f t="shared" si="1"/>
        <v>0.25600000000000001</v>
      </c>
      <c r="N56" s="2">
        <v>0.01</v>
      </c>
      <c r="O56" s="3" t="s">
        <v>235</v>
      </c>
      <c r="P56" s="76"/>
      <c r="Q56" s="67">
        <f t="shared" si="12"/>
        <v>3.2240000000000002</v>
      </c>
      <c r="R56" s="72">
        <f t="shared" si="13"/>
        <v>0.25600000000000001</v>
      </c>
      <c r="S56" s="44"/>
      <c r="T56" s="14"/>
      <c r="U56" s="26"/>
      <c r="V56" s="56"/>
      <c r="W56" s="59">
        <v>3</v>
      </c>
      <c r="X56" s="72">
        <v>0.25600000000000001</v>
      </c>
      <c r="Y56" s="56">
        <f t="shared" si="14"/>
        <v>3.2240000000000002</v>
      </c>
      <c r="Z56" s="47"/>
      <c r="AA56" s="72"/>
      <c r="AB56" s="56"/>
      <c r="AC56" s="44"/>
      <c r="AD56" s="72"/>
      <c r="AE56" s="56"/>
      <c r="AF56" s="45"/>
      <c r="AG56" s="72"/>
      <c r="AH56" s="56"/>
      <c r="AI56" s="45"/>
      <c r="AJ56" s="13"/>
      <c r="AM56" s="19"/>
      <c r="AP56" s="13"/>
      <c r="AQ56" s="13"/>
      <c r="AR56" s="19">
        <v>3</v>
      </c>
      <c r="AS56" s="13"/>
      <c r="AT56" s="14"/>
      <c r="AU56" s="13"/>
      <c r="AV56" s="13"/>
      <c r="AY56" s="13"/>
      <c r="BA56"/>
    </row>
    <row r="57" spans="1:53" ht="32.25" customHeight="1" x14ac:dyDescent="0.25">
      <c r="A57" s="1" t="s">
        <v>2</v>
      </c>
      <c r="B57" s="2">
        <v>4.0999999999999996</v>
      </c>
      <c r="C57" s="74">
        <f t="shared" si="0"/>
        <v>4.0940999999999992</v>
      </c>
      <c r="D57" s="70">
        <v>-111.73</v>
      </c>
      <c r="E57" s="10">
        <v>41.725999999999999</v>
      </c>
      <c r="F57" s="17">
        <v>7</v>
      </c>
      <c r="G57" s="1">
        <v>1964</v>
      </c>
      <c r="H57">
        <v>10</v>
      </c>
      <c r="I57">
        <v>18</v>
      </c>
      <c r="J57">
        <v>18</v>
      </c>
      <c r="K57">
        <v>33</v>
      </c>
      <c r="L57">
        <v>20.8</v>
      </c>
      <c r="M57" s="73">
        <f t="shared" si="1"/>
        <v>0.22900000000000001</v>
      </c>
      <c r="N57" s="2">
        <v>0.01</v>
      </c>
      <c r="O57" s="3" t="s">
        <v>235</v>
      </c>
      <c r="P57" s="76"/>
      <c r="Q57" s="67">
        <f>V57</f>
        <v>4.0940999999999992</v>
      </c>
      <c r="R57" s="72">
        <f>U57</f>
        <v>0.22900000000000001</v>
      </c>
      <c r="S57" s="57">
        <v>4.0999999999999996</v>
      </c>
      <c r="T57" s="14" t="s">
        <v>3</v>
      </c>
      <c r="U57" s="26">
        <v>0.22900000000000001</v>
      </c>
      <c r="V57" s="56">
        <f>0.791*S57+0.851</f>
        <v>4.0940999999999992</v>
      </c>
      <c r="W57" s="44"/>
      <c r="X57" s="72"/>
      <c r="Z57" s="47"/>
      <c r="AA57" s="72"/>
      <c r="AB57" s="56"/>
      <c r="AC57" s="47">
        <v>4.3</v>
      </c>
      <c r="AD57" s="72">
        <v>0.40100000000000002</v>
      </c>
      <c r="AE57" s="56">
        <f>0.791*(1.697*AC57-3.557)+0.851</f>
        <v>3.8094191000000004</v>
      </c>
      <c r="AF57" s="45"/>
      <c r="AG57" s="72"/>
      <c r="AH57" s="56"/>
      <c r="AI57" s="45"/>
      <c r="AJ57" s="19">
        <v>4.3</v>
      </c>
      <c r="AK57" s="12"/>
      <c r="AL57" s="12"/>
      <c r="AM57" s="19"/>
      <c r="AQ57" s="13"/>
      <c r="AR57" s="13"/>
      <c r="AS57" s="13">
        <v>4.0999999999999996</v>
      </c>
      <c r="AT57" s="14" t="s">
        <v>3</v>
      </c>
      <c r="AU57" s="13"/>
      <c r="AV57" s="13"/>
      <c r="AW57" s="12"/>
      <c r="AX57" s="12"/>
      <c r="AY57" s="13"/>
      <c r="AZ57" s="29" t="s">
        <v>134</v>
      </c>
    </row>
    <row r="58" spans="1:53" x14ac:dyDescent="0.25">
      <c r="A58" s="1" t="s">
        <v>2</v>
      </c>
      <c r="B58" s="2">
        <v>3.1</v>
      </c>
      <c r="C58" s="74">
        <f t="shared" si="0"/>
        <v>3.3031000000000001</v>
      </c>
      <c r="D58" s="70">
        <v>-112.23</v>
      </c>
      <c r="E58" s="10">
        <v>38.968000000000004</v>
      </c>
      <c r="F58" s="17">
        <v>7</v>
      </c>
      <c r="G58" s="1">
        <v>1964</v>
      </c>
      <c r="H58">
        <v>11</v>
      </c>
      <c r="I58">
        <v>29</v>
      </c>
      <c r="J58">
        <v>9</v>
      </c>
      <c r="K58">
        <v>31</v>
      </c>
      <c r="L58">
        <v>34.4</v>
      </c>
      <c r="M58" s="73">
        <f t="shared" si="1"/>
        <v>0.25600000000000001</v>
      </c>
      <c r="N58" s="2">
        <v>0.01</v>
      </c>
      <c r="O58" s="3" t="s">
        <v>235</v>
      </c>
      <c r="P58" s="76"/>
      <c r="Q58" s="67">
        <f>Y58</f>
        <v>3.3031000000000001</v>
      </c>
      <c r="R58" s="72">
        <f>X58</f>
        <v>0.25600000000000001</v>
      </c>
      <c r="S58" s="44"/>
      <c r="T58" s="14"/>
      <c r="W58" s="57">
        <v>3.1</v>
      </c>
      <c r="X58" s="72">
        <v>0.25600000000000001</v>
      </c>
      <c r="Y58" s="56">
        <f>0.791*W58+0.851</f>
        <v>3.3031000000000001</v>
      </c>
      <c r="Z58" s="47"/>
      <c r="AA58" s="72"/>
      <c r="AB58" s="56"/>
      <c r="AC58" s="44"/>
      <c r="AD58" s="72"/>
      <c r="AE58" s="56"/>
      <c r="AF58" s="45"/>
      <c r="AG58" s="72"/>
      <c r="AH58" s="56"/>
      <c r="AI58" s="45"/>
      <c r="AK58" s="12"/>
      <c r="AL58" s="12"/>
      <c r="AM58" s="19"/>
      <c r="AQ58" s="13"/>
      <c r="AR58" s="13">
        <v>3.1</v>
      </c>
      <c r="AS58" s="13"/>
      <c r="AT58" s="14"/>
      <c r="AU58" s="13"/>
      <c r="AV58" s="13"/>
      <c r="AW58" s="12"/>
      <c r="AX58" s="12"/>
      <c r="AY58" s="13"/>
      <c r="AZ58" s="12"/>
    </row>
    <row r="59" spans="1:53" x14ac:dyDescent="0.25">
      <c r="A59" s="1" t="s">
        <v>2</v>
      </c>
      <c r="B59" s="2">
        <v>2.6</v>
      </c>
      <c r="C59" s="74">
        <f t="shared" si="0"/>
        <v>2.9076</v>
      </c>
      <c r="D59" s="70">
        <v>-114.232</v>
      </c>
      <c r="E59" s="10">
        <v>39.466000000000001</v>
      </c>
      <c r="F59" s="17">
        <v>7</v>
      </c>
      <c r="G59" s="1">
        <v>1964</v>
      </c>
      <c r="H59">
        <v>12</v>
      </c>
      <c r="I59">
        <v>12</v>
      </c>
      <c r="J59">
        <v>13</v>
      </c>
      <c r="K59">
        <v>14</v>
      </c>
      <c r="L59">
        <v>1.3</v>
      </c>
      <c r="M59" s="73">
        <f t="shared" si="1"/>
        <v>0.25600000000000001</v>
      </c>
      <c r="N59" s="2">
        <v>0.01</v>
      </c>
      <c r="O59" s="3" t="s">
        <v>235</v>
      </c>
      <c r="P59" s="76"/>
      <c r="Q59" s="67">
        <f>Y59</f>
        <v>2.9076</v>
      </c>
      <c r="R59" s="72">
        <f>X59</f>
        <v>0.25600000000000001</v>
      </c>
      <c r="S59" s="44"/>
      <c r="T59" s="14"/>
      <c r="W59" s="57">
        <v>2.6</v>
      </c>
      <c r="X59" s="72">
        <v>0.25600000000000001</v>
      </c>
      <c r="Y59" s="56">
        <f>0.791*W59+0.851</f>
        <v>2.9076</v>
      </c>
      <c r="Z59" s="47"/>
      <c r="AA59" s="72"/>
      <c r="AB59" s="56"/>
      <c r="AC59" s="44"/>
      <c r="AD59" s="72"/>
      <c r="AE59" s="56"/>
      <c r="AF59" s="45"/>
      <c r="AG59" s="72"/>
      <c r="AH59" s="56"/>
      <c r="AI59" s="45"/>
      <c r="AK59" s="12"/>
      <c r="AL59" s="12"/>
      <c r="AM59" s="19"/>
      <c r="AQ59" s="13"/>
      <c r="AR59" s="13">
        <v>2.6</v>
      </c>
      <c r="AS59" s="13"/>
      <c r="AT59" s="14"/>
      <c r="AU59" s="13"/>
      <c r="AV59" s="13"/>
      <c r="AW59" s="12"/>
      <c r="AX59" s="12"/>
      <c r="AY59" s="13"/>
      <c r="AZ59" s="12"/>
    </row>
    <row r="60" spans="1:53" x14ac:dyDescent="0.25">
      <c r="A60" s="92" t="s">
        <v>2</v>
      </c>
      <c r="B60" s="89">
        <v>2.9</v>
      </c>
      <c r="C60" s="109">
        <f t="shared" si="0"/>
        <v>3.1448999999999998</v>
      </c>
      <c r="D60" s="90">
        <v>-112.848</v>
      </c>
      <c r="E60" s="91">
        <v>37.966000000000001</v>
      </c>
      <c r="F60" s="83">
        <v>7</v>
      </c>
      <c r="G60" s="92">
        <v>1965</v>
      </c>
      <c r="H60" s="83">
        <v>1</v>
      </c>
      <c r="I60" s="83">
        <v>18</v>
      </c>
      <c r="J60" s="83">
        <v>20</v>
      </c>
      <c r="K60" s="83">
        <v>8</v>
      </c>
      <c r="L60" s="83">
        <v>10.78</v>
      </c>
      <c r="M60" s="110">
        <f t="shared" si="1"/>
        <v>0.25600000000000001</v>
      </c>
      <c r="N60" s="2">
        <v>0.01</v>
      </c>
      <c r="O60" s="3" t="s">
        <v>235</v>
      </c>
      <c r="P60" s="76"/>
      <c r="Q60" s="67">
        <f>Y60</f>
        <v>3.1448999999999998</v>
      </c>
      <c r="R60" s="72">
        <f>X60</f>
        <v>0.25600000000000001</v>
      </c>
      <c r="S60" s="43"/>
      <c r="T60" s="48"/>
      <c r="W60" s="60">
        <v>2.9</v>
      </c>
      <c r="X60" s="72">
        <v>0.25600000000000001</v>
      </c>
      <c r="Y60" s="56">
        <f>0.791*W60+0.851</f>
        <v>3.1448999999999998</v>
      </c>
      <c r="Z60" s="46"/>
      <c r="AA60" s="72"/>
      <c r="AB60" s="56"/>
      <c r="AC60" s="47">
        <v>4.0999999999999996</v>
      </c>
      <c r="AD60" s="72">
        <v>0.40100000000000002</v>
      </c>
      <c r="AE60" s="56">
        <f>0.791*(1.697*AC60-3.557)+0.851</f>
        <v>3.5409537000000002</v>
      </c>
      <c r="AF60" s="51"/>
      <c r="AG60" s="72"/>
      <c r="AH60" s="56"/>
      <c r="AI60" s="51"/>
      <c r="AJ60" s="19">
        <v>4.0999999999999996</v>
      </c>
      <c r="AK60" s="49"/>
      <c r="AL60" s="49"/>
      <c r="AM60" s="34"/>
      <c r="AN60" s="49"/>
      <c r="AO60" s="26"/>
      <c r="AP60" s="26"/>
      <c r="AQ60" s="26"/>
      <c r="AR60" s="111">
        <v>2.9</v>
      </c>
      <c r="AS60" s="26"/>
      <c r="AT60" s="48"/>
      <c r="AU60" s="49"/>
      <c r="AV60" s="49"/>
      <c r="AW60" s="49"/>
      <c r="AX60" s="26"/>
      <c r="AY60" s="49"/>
      <c r="AZ60" s="49"/>
    </row>
    <row r="61" spans="1:53" x14ac:dyDescent="0.25">
      <c r="A61" s="1" t="s">
        <v>2</v>
      </c>
      <c r="B61" s="2">
        <v>3.2</v>
      </c>
      <c r="C61" s="74">
        <f t="shared" si="0"/>
        <v>3.3822000000000001</v>
      </c>
      <c r="D61" s="70">
        <v>-113.116</v>
      </c>
      <c r="E61" s="10">
        <v>37.536999999999999</v>
      </c>
      <c r="F61" s="17">
        <v>7</v>
      </c>
      <c r="G61" s="1">
        <v>1965</v>
      </c>
      <c r="H61">
        <v>1</v>
      </c>
      <c r="I61">
        <v>30</v>
      </c>
      <c r="J61">
        <v>13</v>
      </c>
      <c r="K61">
        <v>48</v>
      </c>
      <c r="L61">
        <v>53.2</v>
      </c>
      <c r="M61" s="73">
        <f t="shared" si="1"/>
        <v>0.25600000000000001</v>
      </c>
      <c r="N61" s="2">
        <v>0.01</v>
      </c>
      <c r="O61" s="3" t="s">
        <v>235</v>
      </c>
      <c r="P61" s="76"/>
      <c r="Q61" s="67">
        <f>Y61</f>
        <v>3.3822000000000001</v>
      </c>
      <c r="R61" s="72">
        <f>X61</f>
        <v>0.25600000000000001</v>
      </c>
      <c r="S61" s="44"/>
      <c r="T61" s="14"/>
      <c r="W61" s="57">
        <v>3.2</v>
      </c>
      <c r="X61" s="72">
        <v>0.25600000000000001</v>
      </c>
      <c r="Y61" s="56">
        <f>0.791*W61+0.851</f>
        <v>3.3822000000000001</v>
      </c>
      <c r="Z61" s="47"/>
      <c r="AA61" s="72"/>
      <c r="AB61" s="56"/>
      <c r="AC61" s="44"/>
      <c r="AD61" s="72"/>
      <c r="AE61" s="56"/>
      <c r="AF61" s="45"/>
      <c r="AG61" s="72"/>
      <c r="AH61" s="56"/>
      <c r="AI61" s="45"/>
      <c r="AK61" s="12"/>
      <c r="AL61" s="12"/>
      <c r="AM61" s="19"/>
      <c r="AQ61" s="13"/>
      <c r="AR61" s="13">
        <v>3.2</v>
      </c>
      <c r="AS61" s="13"/>
      <c r="AT61" s="14"/>
      <c r="AU61" s="13"/>
      <c r="AV61" s="13"/>
      <c r="AW61" s="12"/>
      <c r="AX61" s="12"/>
      <c r="AY61" s="13"/>
      <c r="AZ61" s="12"/>
    </row>
    <row r="62" spans="1:53" x14ac:dyDescent="0.25">
      <c r="A62" s="1" t="s">
        <v>2</v>
      </c>
      <c r="B62" s="2">
        <v>2.6</v>
      </c>
      <c r="C62" s="74">
        <f t="shared" si="0"/>
        <v>2.9076</v>
      </c>
      <c r="D62" s="70">
        <v>-112.47</v>
      </c>
      <c r="E62" s="10">
        <v>38.637</v>
      </c>
      <c r="F62" s="17">
        <v>7</v>
      </c>
      <c r="G62" s="1">
        <v>1965</v>
      </c>
      <c r="H62">
        <v>3</v>
      </c>
      <c r="I62">
        <v>16</v>
      </c>
      <c r="J62">
        <v>5</v>
      </c>
      <c r="K62">
        <v>37</v>
      </c>
      <c r="L62">
        <v>12</v>
      </c>
      <c r="M62" s="73">
        <f t="shared" si="1"/>
        <v>0.25600000000000001</v>
      </c>
      <c r="N62" s="2">
        <v>0.01</v>
      </c>
      <c r="O62" s="3" t="s">
        <v>235</v>
      </c>
      <c r="P62" s="76"/>
      <c r="Q62" s="67">
        <f>Y62</f>
        <v>2.9076</v>
      </c>
      <c r="R62" s="72">
        <f>X62</f>
        <v>0.25600000000000001</v>
      </c>
      <c r="S62" s="44"/>
      <c r="T62" s="14"/>
      <c r="W62" s="57">
        <v>2.6</v>
      </c>
      <c r="X62" s="72">
        <v>0.25600000000000001</v>
      </c>
      <c r="Y62" s="56">
        <f>0.791*W62+0.851</f>
        <v>2.9076</v>
      </c>
      <c r="Z62" s="47"/>
      <c r="AA62" s="72"/>
      <c r="AB62" s="56"/>
      <c r="AC62" s="47">
        <v>3.4</v>
      </c>
      <c r="AD62" s="72">
        <v>0.40100000000000002</v>
      </c>
      <c r="AE62" s="56">
        <f>0.791*(1.697*AC62-3.557)+0.851</f>
        <v>2.6013248000000004</v>
      </c>
      <c r="AF62" s="45"/>
      <c r="AG62" s="72"/>
      <c r="AH62" s="56"/>
      <c r="AI62" s="45"/>
      <c r="AJ62" s="19">
        <v>3.4</v>
      </c>
      <c r="AK62" s="12"/>
      <c r="AL62" s="12"/>
      <c r="AM62" s="19"/>
      <c r="AQ62" s="13"/>
      <c r="AR62" s="13">
        <v>2.6</v>
      </c>
      <c r="AS62" s="13"/>
      <c r="AT62" s="14"/>
      <c r="AU62" s="13"/>
      <c r="AV62" s="13"/>
      <c r="AW62" s="12"/>
      <c r="AX62" s="12"/>
      <c r="AY62" s="13"/>
      <c r="AZ62" s="12"/>
    </row>
    <row r="63" spans="1:53" x14ac:dyDescent="0.25">
      <c r="A63" s="1" t="s">
        <v>2</v>
      </c>
      <c r="B63" s="2">
        <v>3</v>
      </c>
      <c r="C63" s="74">
        <f t="shared" si="0"/>
        <v>3.2240000000000002</v>
      </c>
      <c r="D63" s="70">
        <v>-111.468</v>
      </c>
      <c r="E63" s="10">
        <v>42.371000000000002</v>
      </c>
      <c r="F63" s="17">
        <v>7</v>
      </c>
      <c r="G63" s="1">
        <v>1965</v>
      </c>
      <c r="H63">
        <v>4</v>
      </c>
      <c r="I63">
        <v>2</v>
      </c>
      <c r="J63">
        <v>5</v>
      </c>
      <c r="K63">
        <v>19</v>
      </c>
      <c r="L63">
        <v>24.8</v>
      </c>
      <c r="M63" s="73">
        <f t="shared" si="1"/>
        <v>0.22900000000000001</v>
      </c>
      <c r="N63" s="2">
        <v>0.01</v>
      </c>
      <c r="O63" s="3" t="s">
        <v>235</v>
      </c>
      <c r="P63" s="76"/>
      <c r="Q63" s="67">
        <f>V63</f>
        <v>3.2240000000000002</v>
      </c>
      <c r="R63" s="72">
        <f>U63</f>
        <v>0.22900000000000001</v>
      </c>
      <c r="S63" s="59">
        <v>3</v>
      </c>
      <c r="T63" s="14" t="s">
        <v>3</v>
      </c>
      <c r="U63" s="26">
        <v>0.22900000000000001</v>
      </c>
      <c r="V63" s="56">
        <f>0.791*S63+0.851</f>
        <v>3.2240000000000002</v>
      </c>
      <c r="W63" s="44"/>
      <c r="X63" s="72"/>
      <c r="Z63" s="47"/>
      <c r="AA63" s="72"/>
      <c r="AB63" s="56"/>
      <c r="AC63" s="47">
        <v>4.5</v>
      </c>
      <c r="AD63" s="72">
        <v>0.40100000000000002</v>
      </c>
      <c r="AE63" s="56">
        <f>0.791*(1.697*AC63-3.557)+0.851</f>
        <v>4.0778844999999997</v>
      </c>
      <c r="AF63" s="45"/>
      <c r="AG63" s="72"/>
      <c r="AH63" s="56"/>
      <c r="AI63" s="45"/>
      <c r="AJ63" s="19">
        <v>4.5</v>
      </c>
      <c r="AK63" s="12"/>
      <c r="AL63" s="12"/>
      <c r="AM63" s="19"/>
      <c r="AQ63" s="13"/>
      <c r="AR63" s="13"/>
      <c r="AS63" s="19">
        <v>3</v>
      </c>
      <c r="AT63" s="14" t="s">
        <v>3</v>
      </c>
      <c r="AU63" s="13"/>
      <c r="AV63" s="13"/>
      <c r="AW63" s="12"/>
      <c r="AX63" s="12"/>
      <c r="AY63" s="13"/>
      <c r="AZ63" s="12"/>
    </row>
    <row r="64" spans="1:53" x14ac:dyDescent="0.25">
      <c r="A64" s="1" t="s">
        <v>2</v>
      </c>
      <c r="B64" s="2">
        <v>2.5</v>
      </c>
      <c r="C64" s="74">
        <f t="shared" si="0"/>
        <v>2.8285</v>
      </c>
      <c r="D64" s="70">
        <v>-112.86199999999999</v>
      </c>
      <c r="E64" s="10">
        <v>41.756999999999998</v>
      </c>
      <c r="F64" s="17">
        <v>7</v>
      </c>
      <c r="G64" s="1">
        <v>1965</v>
      </c>
      <c r="H64">
        <v>4</v>
      </c>
      <c r="I64">
        <v>27</v>
      </c>
      <c r="J64">
        <v>18</v>
      </c>
      <c r="K64">
        <v>51</v>
      </c>
      <c r="L64">
        <v>29.6</v>
      </c>
      <c r="M64" s="73">
        <f t="shared" si="1"/>
        <v>0.22900000000000001</v>
      </c>
      <c r="N64" s="2">
        <v>0.01</v>
      </c>
      <c r="O64" s="3" t="s">
        <v>235</v>
      </c>
      <c r="P64" s="76"/>
      <c r="Q64" s="67">
        <f>V64</f>
        <v>2.8285</v>
      </c>
      <c r="R64" s="72">
        <f>U64</f>
        <v>0.22900000000000001</v>
      </c>
      <c r="S64" s="57">
        <v>2.5</v>
      </c>
      <c r="T64" s="14" t="s">
        <v>3</v>
      </c>
      <c r="U64" s="26">
        <v>0.22900000000000001</v>
      </c>
      <c r="V64" s="56">
        <f>0.791*S64+0.851</f>
        <v>2.8285</v>
      </c>
      <c r="W64" s="44"/>
      <c r="X64" s="72"/>
      <c r="Z64" s="47"/>
      <c r="AA64" s="72"/>
      <c r="AB64" s="56"/>
      <c r="AC64" s="44"/>
      <c r="AD64" s="72"/>
      <c r="AE64" s="56"/>
      <c r="AF64" s="45"/>
      <c r="AG64" s="72"/>
      <c r="AH64" s="56"/>
      <c r="AI64" s="45"/>
      <c r="AK64" s="12"/>
      <c r="AL64" s="12"/>
      <c r="AM64" s="19"/>
      <c r="AQ64" s="13"/>
      <c r="AR64" s="13"/>
      <c r="AS64" s="13">
        <v>2.5</v>
      </c>
      <c r="AT64" s="14" t="s">
        <v>3</v>
      </c>
      <c r="AU64" s="13"/>
      <c r="AV64" s="13"/>
      <c r="AW64" s="12"/>
      <c r="AX64" s="12"/>
      <c r="AY64" s="13"/>
      <c r="AZ64" s="12"/>
    </row>
    <row r="65" spans="1:53" x14ac:dyDescent="0.25">
      <c r="A65" s="1" t="s">
        <v>2</v>
      </c>
      <c r="B65" s="2">
        <v>2.7</v>
      </c>
      <c r="C65" s="74">
        <f t="shared" si="0"/>
        <v>2.9867000000000004</v>
      </c>
      <c r="D65" s="70">
        <v>-111.51900000000001</v>
      </c>
      <c r="E65" s="10">
        <v>40.966000000000001</v>
      </c>
      <c r="F65" s="17">
        <v>7</v>
      </c>
      <c r="G65" s="1">
        <v>1965</v>
      </c>
      <c r="H65">
        <v>5</v>
      </c>
      <c r="I65">
        <v>11</v>
      </c>
      <c r="J65">
        <v>1</v>
      </c>
      <c r="K65">
        <v>50</v>
      </c>
      <c r="L65">
        <v>25.4</v>
      </c>
      <c r="M65" s="73">
        <f t="shared" si="1"/>
        <v>0.22900000000000001</v>
      </c>
      <c r="N65" s="2">
        <v>0.01</v>
      </c>
      <c r="O65" s="3" t="s">
        <v>235</v>
      </c>
      <c r="P65" s="76"/>
      <c r="Q65" s="67">
        <f>V65</f>
        <v>2.9867000000000004</v>
      </c>
      <c r="R65" s="72">
        <f>U65</f>
        <v>0.22900000000000001</v>
      </c>
      <c r="S65" s="57">
        <v>2.7</v>
      </c>
      <c r="T65" s="14" t="s">
        <v>3</v>
      </c>
      <c r="U65" s="26">
        <v>0.22900000000000001</v>
      </c>
      <c r="V65" s="56">
        <f>0.791*S65+0.851</f>
        <v>2.9867000000000004</v>
      </c>
      <c r="W65" s="44"/>
      <c r="X65" s="72"/>
      <c r="Z65" s="47"/>
      <c r="AA65" s="72"/>
      <c r="AB65" s="56"/>
      <c r="AC65" s="47">
        <v>4.0999999999999996</v>
      </c>
      <c r="AD65" s="72">
        <v>0.40100000000000002</v>
      </c>
      <c r="AE65" s="56">
        <f>0.791*(1.697*AC65-3.557)+0.851</f>
        <v>3.5409537000000002</v>
      </c>
      <c r="AF65" s="45"/>
      <c r="AG65" s="72"/>
      <c r="AH65" s="56"/>
      <c r="AI65" s="45"/>
      <c r="AJ65" s="19">
        <v>4.0999999999999996</v>
      </c>
      <c r="AK65" s="12"/>
      <c r="AL65" s="12"/>
      <c r="AM65" s="19"/>
      <c r="AQ65" s="13"/>
      <c r="AR65" s="13"/>
      <c r="AS65" s="13">
        <v>2.7</v>
      </c>
      <c r="AT65" s="14" t="s">
        <v>3</v>
      </c>
      <c r="AU65" s="13"/>
      <c r="AV65" s="13"/>
      <c r="AW65" s="12"/>
      <c r="AX65" s="12"/>
      <c r="AY65" s="13"/>
      <c r="AZ65" s="12"/>
    </row>
    <row r="66" spans="1:53" x14ac:dyDescent="0.25">
      <c r="A66" s="1" t="s">
        <v>2</v>
      </c>
      <c r="B66" s="2">
        <v>2.5</v>
      </c>
      <c r="C66" s="74">
        <f t="shared" ref="C66:C129" si="15">Q66</f>
        <v>2.8285</v>
      </c>
      <c r="D66" s="70">
        <v>-112.44799999999999</v>
      </c>
      <c r="E66" s="10">
        <v>37.945</v>
      </c>
      <c r="F66" s="17">
        <v>7</v>
      </c>
      <c r="G66" s="1">
        <v>1965</v>
      </c>
      <c r="H66">
        <v>5</v>
      </c>
      <c r="I66">
        <v>16</v>
      </c>
      <c r="J66">
        <v>19</v>
      </c>
      <c r="K66">
        <v>4</v>
      </c>
      <c r="L66">
        <v>0.5</v>
      </c>
      <c r="M66" s="73">
        <f t="shared" ref="M66:M129" si="16">R66</f>
        <v>0.25600000000000001</v>
      </c>
      <c r="N66" s="2">
        <v>0.01</v>
      </c>
      <c r="O66" s="3" t="s">
        <v>235</v>
      </c>
      <c r="P66" s="76"/>
      <c r="Q66" s="67">
        <f>Y66</f>
        <v>2.8285</v>
      </c>
      <c r="R66" s="72">
        <f>X66</f>
        <v>0.25600000000000001</v>
      </c>
      <c r="S66" s="44"/>
      <c r="T66" s="14"/>
      <c r="W66" s="57">
        <v>2.5</v>
      </c>
      <c r="X66" s="72">
        <v>0.25600000000000001</v>
      </c>
      <c r="Y66" s="56">
        <f>0.791*W66+0.851</f>
        <v>2.8285</v>
      </c>
      <c r="Z66" s="47"/>
      <c r="AA66" s="72"/>
      <c r="AB66" s="56"/>
      <c r="AC66" s="44"/>
      <c r="AD66" s="72"/>
      <c r="AE66" s="56"/>
      <c r="AF66" s="45"/>
      <c r="AG66" s="72"/>
      <c r="AH66" s="56"/>
      <c r="AI66" s="45"/>
      <c r="AK66" s="12"/>
      <c r="AL66" s="12"/>
      <c r="AM66" s="19"/>
      <c r="AQ66" s="13"/>
      <c r="AR66" s="13">
        <v>2.5</v>
      </c>
      <c r="AS66" s="13"/>
      <c r="AT66" s="14"/>
      <c r="AU66" s="13"/>
      <c r="AV66" s="13"/>
      <c r="AW66" s="12"/>
      <c r="AX66" s="12"/>
      <c r="AY66" s="13"/>
      <c r="AZ66" s="12"/>
    </row>
    <row r="67" spans="1:53" x14ac:dyDescent="0.25">
      <c r="A67" s="1" t="s">
        <v>2</v>
      </c>
      <c r="B67" s="2">
        <v>2.9</v>
      </c>
      <c r="C67" s="74">
        <f t="shared" si="15"/>
        <v>3.1448999999999998</v>
      </c>
      <c r="D67" s="70">
        <v>-110.352</v>
      </c>
      <c r="E67" s="10">
        <v>39.292000000000002</v>
      </c>
      <c r="F67" s="17">
        <v>7</v>
      </c>
      <c r="G67" s="1">
        <v>1965</v>
      </c>
      <c r="H67">
        <v>5</v>
      </c>
      <c r="I67">
        <v>29</v>
      </c>
      <c r="J67">
        <v>12</v>
      </c>
      <c r="K67">
        <v>3</v>
      </c>
      <c r="L67">
        <v>25</v>
      </c>
      <c r="M67" s="73">
        <f t="shared" si="16"/>
        <v>0.25600000000000001</v>
      </c>
      <c r="N67" s="2">
        <v>0.01</v>
      </c>
      <c r="O67" s="3" t="s">
        <v>235</v>
      </c>
      <c r="P67" s="76"/>
      <c r="Q67" s="67">
        <f>Y67</f>
        <v>3.1448999999999998</v>
      </c>
      <c r="R67" s="72">
        <f>X67</f>
        <v>0.25600000000000001</v>
      </c>
      <c r="S67" s="44"/>
      <c r="T67" s="14"/>
      <c r="W67" s="57">
        <v>2.9</v>
      </c>
      <c r="X67" s="72">
        <v>0.25600000000000001</v>
      </c>
      <c r="Y67" s="56">
        <f>0.791*W67+0.851</f>
        <v>3.1448999999999998</v>
      </c>
      <c r="Z67" s="47"/>
      <c r="AA67" s="72"/>
      <c r="AB67" s="56"/>
      <c r="AC67" s="47">
        <v>3.2</v>
      </c>
      <c r="AD67" s="72">
        <v>0.40100000000000002</v>
      </c>
      <c r="AE67" s="56">
        <f>0.791*(1.697*AC67-3.557)+0.851</f>
        <v>2.3328594000000002</v>
      </c>
      <c r="AF67" s="45"/>
      <c r="AG67" s="72"/>
      <c r="AH67" s="56"/>
      <c r="AI67" s="45"/>
      <c r="AJ67" s="19">
        <v>3.2</v>
      </c>
      <c r="AK67" s="12"/>
      <c r="AL67" s="12"/>
      <c r="AM67" s="19"/>
      <c r="AQ67" s="13"/>
      <c r="AR67" s="13">
        <v>2.9</v>
      </c>
      <c r="AS67" s="13"/>
      <c r="AT67" s="14"/>
      <c r="AU67" s="13"/>
      <c r="AV67" s="13"/>
      <c r="AW67" s="12"/>
      <c r="AX67" s="12"/>
      <c r="AY67" s="13"/>
      <c r="AZ67" s="12"/>
    </row>
    <row r="68" spans="1:53" x14ac:dyDescent="0.25">
      <c r="A68" s="1" t="s">
        <v>2</v>
      </c>
      <c r="B68" s="2">
        <v>2.7</v>
      </c>
      <c r="C68" s="74">
        <f t="shared" si="15"/>
        <v>2.9867000000000004</v>
      </c>
      <c r="D68" s="70">
        <v>-111.43600000000001</v>
      </c>
      <c r="E68" s="10">
        <v>39.232999999999997</v>
      </c>
      <c r="F68" s="17">
        <v>7</v>
      </c>
      <c r="G68" s="1">
        <v>1965</v>
      </c>
      <c r="H68">
        <v>7</v>
      </c>
      <c r="I68">
        <v>5</v>
      </c>
      <c r="J68">
        <v>17</v>
      </c>
      <c r="K68">
        <v>17</v>
      </c>
      <c r="L68">
        <v>6.1</v>
      </c>
      <c r="M68" s="73">
        <f t="shared" si="16"/>
        <v>0.22900000000000001</v>
      </c>
      <c r="N68" s="2">
        <v>0.01</v>
      </c>
      <c r="O68" s="3" t="s">
        <v>235</v>
      </c>
      <c r="P68" s="76"/>
      <c r="Q68" s="67">
        <f>V68</f>
        <v>2.9867000000000004</v>
      </c>
      <c r="R68" s="72">
        <f>U68</f>
        <v>0.22900000000000001</v>
      </c>
      <c r="S68" s="57">
        <v>2.7</v>
      </c>
      <c r="T68" s="14" t="s">
        <v>3</v>
      </c>
      <c r="U68" s="26">
        <v>0.22900000000000001</v>
      </c>
      <c r="V68" s="56">
        <f>0.791*S68+0.851</f>
        <v>2.9867000000000004</v>
      </c>
      <c r="W68" s="44"/>
      <c r="X68" s="72"/>
      <c r="Z68" s="47"/>
      <c r="AA68" s="72"/>
      <c r="AB68" s="56"/>
      <c r="AC68" s="47">
        <v>3.2</v>
      </c>
      <c r="AD68" s="72">
        <v>0.40100000000000002</v>
      </c>
      <c r="AE68" s="56">
        <f>0.791*(1.697*AC68-3.557)+0.851</f>
        <v>2.3328594000000002</v>
      </c>
      <c r="AF68" s="45"/>
      <c r="AG68" s="72"/>
      <c r="AH68" s="56"/>
      <c r="AI68" s="45"/>
      <c r="AJ68" s="19">
        <v>3.2</v>
      </c>
      <c r="AK68" s="12"/>
      <c r="AL68" s="12"/>
      <c r="AM68" s="19"/>
      <c r="AQ68" s="13"/>
      <c r="AR68" s="13"/>
      <c r="AS68" s="13">
        <v>2.7</v>
      </c>
      <c r="AT68" s="14" t="s">
        <v>3</v>
      </c>
      <c r="AU68" s="13"/>
      <c r="AV68" s="13"/>
      <c r="AW68" s="12"/>
      <c r="AX68" s="12"/>
      <c r="AY68" s="13"/>
      <c r="AZ68" s="12"/>
    </row>
    <row r="69" spans="1:53" x14ac:dyDescent="0.25">
      <c r="A69" s="1" t="s">
        <v>2</v>
      </c>
      <c r="B69" s="2">
        <v>3</v>
      </c>
      <c r="C69" s="74">
        <f t="shared" si="15"/>
        <v>3.2240000000000002</v>
      </c>
      <c r="D69" s="70">
        <v>-112.983</v>
      </c>
      <c r="E69" s="10">
        <v>37.712000000000003</v>
      </c>
      <c r="F69" s="17">
        <v>7</v>
      </c>
      <c r="G69" s="1">
        <v>1965</v>
      </c>
      <c r="H69">
        <v>7</v>
      </c>
      <c r="I69">
        <v>13</v>
      </c>
      <c r="J69">
        <v>18</v>
      </c>
      <c r="K69">
        <v>3</v>
      </c>
      <c r="L69">
        <v>15.4</v>
      </c>
      <c r="M69" s="73">
        <f t="shared" si="16"/>
        <v>0.25600000000000001</v>
      </c>
      <c r="N69" s="2">
        <v>0.01</v>
      </c>
      <c r="O69" s="3" t="s">
        <v>235</v>
      </c>
      <c r="P69" s="76"/>
      <c r="Q69" s="67">
        <f t="shared" ref="Q69:Q79" si="17">Y69</f>
        <v>3.2240000000000002</v>
      </c>
      <c r="R69" s="72">
        <f t="shared" ref="R69:R79" si="18">X69</f>
        <v>0.25600000000000001</v>
      </c>
      <c r="S69" s="44"/>
      <c r="T69" s="14"/>
      <c r="W69" s="59">
        <v>3</v>
      </c>
      <c r="X69" s="72">
        <v>0.25600000000000001</v>
      </c>
      <c r="Y69" s="56">
        <f t="shared" ref="Y69:Y79" si="19">0.791*W69+0.851</f>
        <v>3.2240000000000002</v>
      </c>
      <c r="Z69" s="47"/>
      <c r="AA69" s="72"/>
      <c r="AB69" s="56"/>
      <c r="AC69" s="44"/>
      <c r="AD69" s="72"/>
      <c r="AE69" s="56"/>
      <c r="AF69" s="45"/>
      <c r="AG69" s="72"/>
      <c r="AH69" s="56"/>
      <c r="AI69" s="45"/>
      <c r="AK69" s="12"/>
      <c r="AL69" s="12"/>
      <c r="AM69" s="19"/>
      <c r="AQ69" s="13"/>
      <c r="AR69" s="19">
        <v>3</v>
      </c>
      <c r="AS69" s="13"/>
      <c r="AT69" s="14"/>
      <c r="AU69" s="13"/>
      <c r="AV69" s="13"/>
      <c r="AW69" s="12"/>
      <c r="AX69" s="12"/>
      <c r="AY69" s="13"/>
      <c r="AZ69" s="12"/>
    </row>
    <row r="70" spans="1:53" x14ac:dyDescent="0.25">
      <c r="A70" s="1" t="s">
        <v>2</v>
      </c>
      <c r="B70" s="2">
        <v>2.8</v>
      </c>
      <c r="C70" s="74">
        <f t="shared" si="15"/>
        <v>3.0657999999999999</v>
      </c>
      <c r="D70" s="70">
        <v>-113.039</v>
      </c>
      <c r="E70" s="10">
        <v>37.732999999999997</v>
      </c>
      <c r="F70" s="17">
        <v>7</v>
      </c>
      <c r="G70" s="1">
        <v>1965</v>
      </c>
      <c r="H70">
        <v>7</v>
      </c>
      <c r="I70">
        <v>18</v>
      </c>
      <c r="J70">
        <v>17</v>
      </c>
      <c r="K70">
        <v>9</v>
      </c>
      <c r="L70">
        <v>45.8</v>
      </c>
      <c r="M70" s="73">
        <f t="shared" si="16"/>
        <v>0.25600000000000001</v>
      </c>
      <c r="N70" s="2">
        <v>0.01</v>
      </c>
      <c r="O70" s="3" t="s">
        <v>235</v>
      </c>
      <c r="P70" s="76"/>
      <c r="Q70" s="67">
        <f t="shared" si="17"/>
        <v>3.0657999999999999</v>
      </c>
      <c r="R70" s="72">
        <f t="shared" si="18"/>
        <v>0.25600000000000001</v>
      </c>
      <c r="S70" s="44"/>
      <c r="T70" s="14"/>
      <c r="W70" s="57">
        <v>2.8</v>
      </c>
      <c r="X70" s="72">
        <v>0.25600000000000001</v>
      </c>
      <c r="Y70" s="56">
        <f t="shared" si="19"/>
        <v>3.0657999999999999</v>
      </c>
      <c r="Z70" s="47"/>
      <c r="AA70" s="72"/>
      <c r="AB70" s="56"/>
      <c r="AC70" s="44"/>
      <c r="AD70" s="72"/>
      <c r="AE70" s="56"/>
      <c r="AF70" s="45"/>
      <c r="AG70" s="72"/>
      <c r="AH70" s="56"/>
      <c r="AI70" s="45"/>
      <c r="AK70" s="12"/>
      <c r="AL70" s="12"/>
      <c r="AM70" s="19"/>
      <c r="AQ70" s="13"/>
      <c r="AR70" s="13">
        <v>2.8</v>
      </c>
      <c r="AS70" s="13"/>
      <c r="AT70" s="14"/>
      <c r="AU70" s="13"/>
      <c r="AV70" s="13"/>
      <c r="AW70" s="12"/>
      <c r="AX70" s="12"/>
      <c r="AY70" s="13"/>
      <c r="AZ70" s="12"/>
    </row>
    <row r="71" spans="1:53" x14ac:dyDescent="0.25">
      <c r="A71" s="1" t="s">
        <v>2</v>
      </c>
      <c r="B71" s="2">
        <v>3</v>
      </c>
      <c r="C71" s="74">
        <f t="shared" si="15"/>
        <v>3.2240000000000002</v>
      </c>
      <c r="D71" s="70">
        <v>-112.44199999999999</v>
      </c>
      <c r="E71" s="10">
        <v>38.026000000000003</v>
      </c>
      <c r="F71" s="17">
        <v>7</v>
      </c>
      <c r="G71" s="1">
        <v>1965</v>
      </c>
      <c r="H71">
        <v>7</v>
      </c>
      <c r="I71">
        <v>20</v>
      </c>
      <c r="J71">
        <v>14</v>
      </c>
      <c r="K71">
        <v>49</v>
      </c>
      <c r="L71">
        <v>24.9</v>
      </c>
      <c r="M71" s="73">
        <f t="shared" si="16"/>
        <v>0.25600000000000001</v>
      </c>
      <c r="N71" s="2">
        <v>0.01</v>
      </c>
      <c r="O71" s="3" t="s">
        <v>235</v>
      </c>
      <c r="P71" s="76"/>
      <c r="Q71" s="67">
        <f t="shared" si="17"/>
        <v>3.2240000000000002</v>
      </c>
      <c r="R71" s="72">
        <f t="shared" si="18"/>
        <v>0.25600000000000001</v>
      </c>
      <c r="S71" s="44"/>
      <c r="T71" s="14"/>
      <c r="W71" s="59">
        <v>3</v>
      </c>
      <c r="X71" s="72">
        <v>0.25600000000000001</v>
      </c>
      <c r="Y71" s="56">
        <f t="shared" si="19"/>
        <v>3.2240000000000002</v>
      </c>
      <c r="Z71" s="47"/>
      <c r="AA71" s="72"/>
      <c r="AB71" s="56"/>
      <c r="AC71" s="44"/>
      <c r="AD71" s="72"/>
      <c r="AE71" s="56"/>
      <c r="AF71" s="45"/>
      <c r="AG71" s="72"/>
      <c r="AH71" s="56"/>
      <c r="AI71" s="45"/>
      <c r="AK71" s="12"/>
      <c r="AL71" s="12"/>
      <c r="AM71" s="19"/>
      <c r="AQ71" s="13"/>
      <c r="AR71" s="19">
        <v>3</v>
      </c>
      <c r="AS71" s="13"/>
      <c r="AT71" s="14"/>
      <c r="AU71" s="13"/>
      <c r="AV71" s="13"/>
      <c r="AW71" s="12"/>
      <c r="AX71" s="12"/>
      <c r="AY71" s="13"/>
      <c r="AZ71" s="12"/>
    </row>
    <row r="72" spans="1:53" s="23" customFormat="1" x14ac:dyDescent="0.25">
      <c r="A72" s="1" t="s">
        <v>2</v>
      </c>
      <c r="B72" s="2">
        <v>2.7</v>
      </c>
      <c r="C72" s="74">
        <f t="shared" si="15"/>
        <v>2.9867000000000004</v>
      </c>
      <c r="D72" s="70">
        <v>-112.119</v>
      </c>
      <c r="E72" s="10">
        <v>38.451000000000001</v>
      </c>
      <c r="F72" s="17">
        <v>7</v>
      </c>
      <c r="G72" s="1">
        <v>1965</v>
      </c>
      <c r="H72">
        <v>7</v>
      </c>
      <c r="I72">
        <v>24</v>
      </c>
      <c r="J72">
        <v>8</v>
      </c>
      <c r="K72">
        <v>29</v>
      </c>
      <c r="L72">
        <v>48.9</v>
      </c>
      <c r="M72" s="73">
        <f t="shared" si="16"/>
        <v>0.25600000000000001</v>
      </c>
      <c r="N72" s="2">
        <v>0.01</v>
      </c>
      <c r="O72" s="3" t="s">
        <v>235</v>
      </c>
      <c r="P72" s="76"/>
      <c r="Q72" s="67">
        <f t="shared" si="17"/>
        <v>2.9867000000000004</v>
      </c>
      <c r="R72" s="72">
        <f t="shared" si="18"/>
        <v>0.25600000000000001</v>
      </c>
      <c r="S72" s="44"/>
      <c r="T72" s="14"/>
      <c r="U72" s="26"/>
      <c r="V72" s="56"/>
      <c r="W72" s="57">
        <v>2.7</v>
      </c>
      <c r="X72" s="72">
        <v>0.25600000000000001</v>
      </c>
      <c r="Y72" s="56">
        <f t="shared" si="19"/>
        <v>2.9867000000000004</v>
      </c>
      <c r="Z72" s="47"/>
      <c r="AA72" s="72"/>
      <c r="AB72" s="56"/>
      <c r="AC72" s="44"/>
      <c r="AD72" s="72"/>
      <c r="AE72" s="56"/>
      <c r="AF72" s="45"/>
      <c r="AG72" s="72"/>
      <c r="AH72" s="56"/>
      <c r="AI72" s="45"/>
      <c r="AJ72" s="13"/>
      <c r="AK72" s="12"/>
      <c r="AL72" s="12"/>
      <c r="AM72" s="19"/>
      <c r="AN72" s="12"/>
      <c r="AO72" s="12"/>
      <c r="AP72" s="13"/>
      <c r="AQ72" s="13"/>
      <c r="AR72" s="13">
        <v>2.7</v>
      </c>
      <c r="AS72" s="13"/>
      <c r="AT72" s="14"/>
      <c r="AU72" s="13"/>
      <c r="AV72" s="13"/>
      <c r="AW72" s="12"/>
      <c r="AX72" s="12"/>
      <c r="AY72" s="13"/>
      <c r="AZ72" s="12"/>
      <c r="BA72"/>
    </row>
    <row r="73" spans="1:53" x14ac:dyDescent="0.25">
      <c r="A73" s="1" t="s">
        <v>2</v>
      </c>
      <c r="B73" s="2">
        <v>2.8</v>
      </c>
      <c r="C73" s="74">
        <f t="shared" si="15"/>
        <v>3.0657999999999999</v>
      </c>
      <c r="D73" s="70">
        <v>-111.349</v>
      </c>
      <c r="E73" s="10">
        <v>40.369</v>
      </c>
      <c r="F73" s="17">
        <v>7</v>
      </c>
      <c r="G73" s="1">
        <v>1965</v>
      </c>
      <c r="H73">
        <v>7</v>
      </c>
      <c r="I73">
        <v>27</v>
      </c>
      <c r="J73">
        <v>20</v>
      </c>
      <c r="K73">
        <v>23</v>
      </c>
      <c r="L73">
        <v>57.3</v>
      </c>
      <c r="M73" s="73">
        <f t="shared" si="16"/>
        <v>0.25600000000000001</v>
      </c>
      <c r="N73" s="2">
        <v>0.01</v>
      </c>
      <c r="O73" s="3" t="s">
        <v>235</v>
      </c>
      <c r="P73" s="76"/>
      <c r="Q73" s="67">
        <f t="shared" si="17"/>
        <v>3.0657999999999999</v>
      </c>
      <c r="R73" s="72">
        <f t="shared" si="18"/>
        <v>0.25600000000000001</v>
      </c>
      <c r="S73" s="44"/>
      <c r="T73" s="14"/>
      <c r="W73" s="57">
        <v>2.8</v>
      </c>
      <c r="X73" s="72">
        <v>0.25600000000000001</v>
      </c>
      <c r="Y73" s="56">
        <f t="shared" si="19"/>
        <v>3.0657999999999999</v>
      </c>
      <c r="Z73" s="47"/>
      <c r="AA73" s="72"/>
      <c r="AB73" s="56"/>
      <c r="AC73" s="44"/>
      <c r="AD73" s="72"/>
      <c r="AE73" s="56"/>
      <c r="AF73" s="45"/>
      <c r="AG73" s="72"/>
      <c r="AH73" s="56"/>
      <c r="AI73" s="45"/>
      <c r="AK73" s="12"/>
      <c r="AL73" s="12"/>
      <c r="AM73" s="19"/>
      <c r="AQ73" s="13"/>
      <c r="AR73" s="13">
        <v>2.8</v>
      </c>
      <c r="AS73" s="13"/>
      <c r="AT73" s="14"/>
      <c r="AU73" s="13"/>
      <c r="AV73" s="13"/>
      <c r="AW73" s="12"/>
      <c r="AX73" s="12"/>
      <c r="AY73" s="13"/>
      <c r="AZ73" s="12"/>
    </row>
    <row r="74" spans="1:53" x14ac:dyDescent="0.25">
      <c r="A74" s="1" t="s">
        <v>2</v>
      </c>
      <c r="B74" s="2">
        <v>2.8</v>
      </c>
      <c r="C74" s="74">
        <f t="shared" si="15"/>
        <v>3.0657999999999999</v>
      </c>
      <c r="D74" s="70">
        <v>-110.398</v>
      </c>
      <c r="E74" s="10">
        <v>42.363999999999997</v>
      </c>
      <c r="F74" s="17">
        <v>7</v>
      </c>
      <c r="G74" s="1">
        <v>1965</v>
      </c>
      <c r="H74">
        <v>7</v>
      </c>
      <c r="I74">
        <v>31</v>
      </c>
      <c r="J74">
        <v>2</v>
      </c>
      <c r="K74">
        <v>31</v>
      </c>
      <c r="L74">
        <v>42.5</v>
      </c>
      <c r="M74" s="73">
        <f t="shared" si="16"/>
        <v>0.25600000000000001</v>
      </c>
      <c r="N74" s="2">
        <v>0.01</v>
      </c>
      <c r="O74" s="3" t="s">
        <v>235</v>
      </c>
      <c r="P74" s="76"/>
      <c r="Q74" s="67">
        <f t="shared" si="17"/>
        <v>3.0657999999999999</v>
      </c>
      <c r="R74" s="72">
        <f t="shared" si="18"/>
        <v>0.25600000000000001</v>
      </c>
      <c r="S74" s="44"/>
      <c r="T74" s="14"/>
      <c r="W74" s="57">
        <v>2.8</v>
      </c>
      <c r="X74" s="72">
        <v>0.25600000000000001</v>
      </c>
      <c r="Y74" s="56">
        <f t="shared" si="19"/>
        <v>3.0657999999999999</v>
      </c>
      <c r="Z74" s="47"/>
      <c r="AA74" s="72"/>
      <c r="AB74" s="56"/>
      <c r="AC74" s="44"/>
      <c r="AD74" s="72"/>
      <c r="AE74" s="56"/>
      <c r="AF74" s="45"/>
      <c r="AG74" s="72"/>
      <c r="AH74" s="56"/>
      <c r="AI74" s="45"/>
      <c r="AK74" s="12"/>
      <c r="AL74" s="12"/>
      <c r="AM74" s="19"/>
      <c r="AQ74" s="13"/>
      <c r="AR74" s="13">
        <v>2.8</v>
      </c>
      <c r="AS74" s="13"/>
      <c r="AT74" s="14"/>
      <c r="AU74" s="13"/>
      <c r="AV74" s="13"/>
      <c r="AW74" s="12"/>
      <c r="AX74" s="12"/>
      <c r="AY74" s="13"/>
      <c r="AZ74" s="12"/>
    </row>
    <row r="75" spans="1:53" x14ac:dyDescent="0.25">
      <c r="A75" s="1" t="s">
        <v>2</v>
      </c>
      <c r="B75" s="2">
        <v>2.5</v>
      </c>
      <c r="C75" s="74">
        <f t="shared" si="15"/>
        <v>2.8285</v>
      </c>
      <c r="D75" s="70">
        <v>-112.64100000000001</v>
      </c>
      <c r="E75" s="10">
        <v>41.843000000000004</v>
      </c>
      <c r="F75" s="17">
        <v>7</v>
      </c>
      <c r="G75" s="1">
        <v>1965</v>
      </c>
      <c r="H75">
        <v>8</v>
      </c>
      <c r="I75">
        <v>17</v>
      </c>
      <c r="J75">
        <v>7</v>
      </c>
      <c r="K75">
        <v>9</v>
      </c>
      <c r="L75">
        <v>30.6</v>
      </c>
      <c r="M75" s="73">
        <f t="shared" si="16"/>
        <v>0.25600000000000001</v>
      </c>
      <c r="N75" s="2">
        <v>0.01</v>
      </c>
      <c r="O75" s="3" t="s">
        <v>235</v>
      </c>
      <c r="P75" s="76"/>
      <c r="Q75" s="67">
        <f t="shared" si="17"/>
        <v>2.8285</v>
      </c>
      <c r="R75" s="72">
        <f t="shared" si="18"/>
        <v>0.25600000000000001</v>
      </c>
      <c r="S75" s="44"/>
      <c r="T75" s="14"/>
      <c r="W75" s="57">
        <v>2.5</v>
      </c>
      <c r="X75" s="72">
        <v>0.25600000000000001</v>
      </c>
      <c r="Y75" s="56">
        <f t="shared" si="19"/>
        <v>2.8285</v>
      </c>
      <c r="Z75" s="47"/>
      <c r="AA75" s="72"/>
      <c r="AB75" s="56"/>
      <c r="AC75" s="44"/>
      <c r="AD75" s="72"/>
      <c r="AE75" s="56"/>
      <c r="AF75" s="45"/>
      <c r="AG75" s="72"/>
      <c r="AH75" s="56"/>
      <c r="AI75" s="45"/>
      <c r="AK75" s="12"/>
      <c r="AL75" s="12"/>
      <c r="AM75" s="19"/>
      <c r="AQ75" s="13"/>
      <c r="AR75" s="13">
        <v>2.5</v>
      </c>
      <c r="AS75" s="13"/>
      <c r="AT75" s="14"/>
      <c r="AU75" s="13"/>
      <c r="AV75" s="13"/>
      <c r="AW75" s="12"/>
      <c r="AX75" s="12"/>
      <c r="AY75" s="13"/>
      <c r="AZ75" s="12"/>
    </row>
    <row r="76" spans="1:53" x14ac:dyDescent="0.25">
      <c r="A76" s="1" t="s">
        <v>2</v>
      </c>
      <c r="B76" s="2">
        <v>3.2</v>
      </c>
      <c r="C76" s="74">
        <f t="shared" si="15"/>
        <v>3.3822000000000001</v>
      </c>
      <c r="D76" s="70">
        <v>-113.68899999999999</v>
      </c>
      <c r="E76" s="10">
        <v>37.448999999999998</v>
      </c>
      <c r="F76" s="17">
        <v>7</v>
      </c>
      <c r="G76" s="1">
        <v>1965</v>
      </c>
      <c r="H76">
        <v>8</v>
      </c>
      <c r="I76">
        <v>30</v>
      </c>
      <c r="J76">
        <v>0</v>
      </c>
      <c r="K76">
        <v>43</v>
      </c>
      <c r="L76">
        <v>15.2</v>
      </c>
      <c r="M76" s="73">
        <f t="shared" si="16"/>
        <v>0.25600000000000001</v>
      </c>
      <c r="N76" s="2">
        <v>0.01</v>
      </c>
      <c r="O76" s="3" t="s">
        <v>235</v>
      </c>
      <c r="P76" s="76"/>
      <c r="Q76" s="67">
        <f t="shared" si="17"/>
        <v>3.3822000000000001</v>
      </c>
      <c r="R76" s="72">
        <f t="shared" si="18"/>
        <v>0.25600000000000001</v>
      </c>
      <c r="S76" s="44"/>
      <c r="T76" s="14"/>
      <c r="W76" s="57">
        <v>3.2</v>
      </c>
      <c r="X76" s="72">
        <v>0.25600000000000001</v>
      </c>
      <c r="Y76" s="56">
        <f t="shared" si="19"/>
        <v>3.3822000000000001</v>
      </c>
      <c r="Z76" s="47"/>
      <c r="AA76" s="72"/>
      <c r="AB76" s="56"/>
      <c r="AC76" s="44"/>
      <c r="AD76" s="72"/>
      <c r="AE76" s="56"/>
      <c r="AF76" s="45"/>
      <c r="AG76" s="72"/>
      <c r="AH76" s="56"/>
      <c r="AI76" s="45"/>
      <c r="AK76" s="12"/>
      <c r="AL76" s="12"/>
      <c r="AM76" s="19"/>
      <c r="AQ76" s="13"/>
      <c r="AR76" s="13">
        <v>3.2</v>
      </c>
      <c r="AS76" s="13"/>
      <c r="AT76" s="14"/>
      <c r="AU76" s="13"/>
      <c r="AV76" s="13"/>
      <c r="AW76" s="12"/>
      <c r="AX76" s="12"/>
      <c r="AY76" s="13"/>
      <c r="AZ76" s="12"/>
    </row>
    <row r="77" spans="1:53" x14ac:dyDescent="0.25">
      <c r="A77" s="92" t="s">
        <v>2</v>
      </c>
      <c r="B77" s="112">
        <v>3</v>
      </c>
      <c r="C77" s="109">
        <f t="shared" si="15"/>
        <v>3.2240000000000002</v>
      </c>
      <c r="D77" s="90">
        <v>-111.47199999999999</v>
      </c>
      <c r="E77" s="91">
        <v>39.427</v>
      </c>
      <c r="F77" s="83">
        <v>7</v>
      </c>
      <c r="G77" s="83">
        <v>1965</v>
      </c>
      <c r="H77" s="83">
        <v>9</v>
      </c>
      <c r="I77" s="83">
        <v>10</v>
      </c>
      <c r="J77" s="83">
        <v>21</v>
      </c>
      <c r="K77" s="83">
        <v>47</v>
      </c>
      <c r="L77" s="83">
        <v>44.6</v>
      </c>
      <c r="M77" s="110">
        <f t="shared" si="16"/>
        <v>0.25600000000000001</v>
      </c>
      <c r="N77" s="2">
        <v>0.01</v>
      </c>
      <c r="O77" s="3" t="s">
        <v>235</v>
      </c>
      <c r="P77" s="76"/>
      <c r="Q77" s="67">
        <f t="shared" si="17"/>
        <v>3.2240000000000002</v>
      </c>
      <c r="R77" s="72">
        <f t="shared" si="18"/>
        <v>0.25600000000000001</v>
      </c>
      <c r="S77" s="44"/>
      <c r="T77" s="14"/>
      <c r="W77" s="61">
        <v>3</v>
      </c>
      <c r="X77" s="72">
        <v>0.25600000000000001</v>
      </c>
      <c r="Y77" s="56">
        <f t="shared" si="19"/>
        <v>3.2240000000000002</v>
      </c>
      <c r="Z77" s="46"/>
      <c r="AA77" s="72"/>
      <c r="AB77" s="56"/>
      <c r="AC77" s="51"/>
      <c r="AD77" s="72"/>
      <c r="AE77" s="56"/>
      <c r="AF77" s="51"/>
      <c r="AG77" s="72"/>
      <c r="AH77" s="56"/>
      <c r="AI77" s="51"/>
      <c r="AJ77" s="49"/>
      <c r="AK77" s="49"/>
      <c r="AL77" s="49"/>
      <c r="AM77" s="34"/>
      <c r="AN77" s="49"/>
      <c r="AO77" s="49"/>
      <c r="AP77" s="49"/>
      <c r="AQ77" s="49"/>
      <c r="AR77" s="116">
        <v>3</v>
      </c>
      <c r="AS77" s="13"/>
      <c r="AT77" s="14"/>
      <c r="AU77" s="13"/>
      <c r="AV77" s="13"/>
      <c r="AW77" s="12"/>
      <c r="AX77" s="12"/>
      <c r="AY77" s="13"/>
      <c r="AZ77" s="12"/>
    </row>
    <row r="78" spans="1:53" x14ac:dyDescent="0.25">
      <c r="A78" s="92" t="s">
        <v>2</v>
      </c>
      <c r="B78" s="112">
        <v>2.8</v>
      </c>
      <c r="C78" s="109">
        <f t="shared" si="15"/>
        <v>3.0657999999999999</v>
      </c>
      <c r="D78" s="90">
        <v>-110.259</v>
      </c>
      <c r="E78" s="91">
        <v>38.994</v>
      </c>
      <c r="F78" s="83">
        <v>7</v>
      </c>
      <c r="G78" s="83">
        <v>1965</v>
      </c>
      <c r="H78" s="83">
        <v>10</v>
      </c>
      <c r="I78" s="83">
        <v>22</v>
      </c>
      <c r="J78" s="83">
        <v>22</v>
      </c>
      <c r="K78" s="83">
        <v>58</v>
      </c>
      <c r="L78" s="83">
        <v>36.630000000000003</v>
      </c>
      <c r="M78" s="110">
        <f t="shared" si="16"/>
        <v>0.25600000000000001</v>
      </c>
      <c r="N78" s="2">
        <v>0.01</v>
      </c>
      <c r="O78" s="3" t="s">
        <v>235</v>
      </c>
      <c r="P78" s="76"/>
      <c r="Q78" s="67">
        <f t="shared" si="17"/>
        <v>3.0657999999999999</v>
      </c>
      <c r="R78" s="72">
        <f t="shared" si="18"/>
        <v>0.25600000000000001</v>
      </c>
      <c r="S78" s="44"/>
      <c r="T78" s="14"/>
      <c r="W78" s="60">
        <v>2.8</v>
      </c>
      <c r="X78" s="72">
        <v>0.25600000000000001</v>
      </c>
      <c r="Y78" s="56">
        <f t="shared" si="19"/>
        <v>3.0657999999999999</v>
      </c>
      <c r="Z78" s="46"/>
      <c r="AA78" s="72"/>
      <c r="AB78" s="56"/>
      <c r="AC78" s="51"/>
      <c r="AD78" s="72"/>
      <c r="AE78" s="56"/>
      <c r="AF78" s="51"/>
      <c r="AG78" s="72"/>
      <c r="AH78" s="56"/>
      <c r="AI78" s="51"/>
      <c r="AJ78" s="49"/>
      <c r="AK78" s="49"/>
      <c r="AL78" s="49"/>
      <c r="AM78" s="34"/>
      <c r="AN78" s="49"/>
      <c r="AO78" s="49"/>
      <c r="AP78" s="49"/>
      <c r="AQ78" s="49"/>
      <c r="AR78" s="111">
        <v>2.8</v>
      </c>
      <c r="AS78" s="13"/>
      <c r="AT78" s="14"/>
      <c r="AU78" s="13"/>
      <c r="AV78" s="13"/>
      <c r="AW78" s="12"/>
      <c r="AX78" s="12"/>
      <c r="AY78" s="13"/>
      <c r="AZ78" s="12"/>
    </row>
    <row r="79" spans="1:53" x14ac:dyDescent="0.25">
      <c r="A79" s="1" t="s">
        <v>2</v>
      </c>
      <c r="B79" s="2">
        <v>2.5</v>
      </c>
      <c r="C79" s="74">
        <f t="shared" si="15"/>
        <v>2.8285</v>
      </c>
      <c r="D79" s="70">
        <v>-110.4</v>
      </c>
      <c r="E79" s="10">
        <v>42.042999999999999</v>
      </c>
      <c r="F79" s="17">
        <v>7</v>
      </c>
      <c r="G79" s="1">
        <v>1965</v>
      </c>
      <c r="H79">
        <v>10</v>
      </c>
      <c r="I79">
        <v>27</v>
      </c>
      <c r="J79">
        <v>16</v>
      </c>
      <c r="K79">
        <v>38</v>
      </c>
      <c r="L79">
        <v>54.1</v>
      </c>
      <c r="M79" s="73">
        <f t="shared" si="16"/>
        <v>0.25600000000000001</v>
      </c>
      <c r="N79" s="2">
        <v>0.01</v>
      </c>
      <c r="O79" s="3" t="s">
        <v>235</v>
      </c>
      <c r="P79" s="76"/>
      <c r="Q79" s="67">
        <f t="shared" si="17"/>
        <v>2.8285</v>
      </c>
      <c r="R79" s="72">
        <f t="shared" si="18"/>
        <v>0.25600000000000001</v>
      </c>
      <c r="S79" s="44"/>
      <c r="T79" s="14"/>
      <c r="W79" s="57">
        <v>2.5</v>
      </c>
      <c r="X79" s="72">
        <v>0.25600000000000001</v>
      </c>
      <c r="Y79" s="56">
        <f t="shared" si="19"/>
        <v>2.8285</v>
      </c>
      <c r="Z79" s="47"/>
      <c r="AA79" s="72"/>
      <c r="AB79" s="56"/>
      <c r="AC79" s="44"/>
      <c r="AD79" s="72"/>
      <c r="AE79" s="56"/>
      <c r="AF79" s="45"/>
      <c r="AG79" s="72"/>
      <c r="AH79" s="56"/>
      <c r="AI79" s="45"/>
      <c r="AK79" s="12"/>
      <c r="AL79" s="12"/>
      <c r="AM79" s="19"/>
      <c r="AQ79" s="13"/>
      <c r="AR79" s="13">
        <v>2.5</v>
      </c>
      <c r="AS79" s="13"/>
      <c r="AT79" s="14"/>
      <c r="AU79" s="13"/>
      <c r="AV79" s="13"/>
      <c r="AW79" s="12"/>
      <c r="AX79" s="12"/>
      <c r="AY79" s="13"/>
      <c r="AZ79" s="12"/>
    </row>
    <row r="80" spans="1:53" x14ac:dyDescent="0.25">
      <c r="A80" s="1" t="s">
        <v>2</v>
      </c>
      <c r="B80" s="2">
        <v>3.7</v>
      </c>
      <c r="C80" s="74">
        <f t="shared" si="15"/>
        <v>3.7777000000000003</v>
      </c>
      <c r="D80" s="70">
        <v>-113.38800000000001</v>
      </c>
      <c r="E80" s="10">
        <v>41.319000000000003</v>
      </c>
      <c r="F80" s="17">
        <v>7</v>
      </c>
      <c r="G80" s="1">
        <v>1965</v>
      </c>
      <c r="H80">
        <v>10</v>
      </c>
      <c r="I80">
        <v>29</v>
      </c>
      <c r="J80">
        <v>16</v>
      </c>
      <c r="K80">
        <v>52</v>
      </c>
      <c r="L80">
        <v>50.3</v>
      </c>
      <c r="M80" s="73">
        <f t="shared" si="16"/>
        <v>0.22900000000000001</v>
      </c>
      <c r="N80" s="2">
        <v>0.01</v>
      </c>
      <c r="O80" s="3" t="s">
        <v>235</v>
      </c>
      <c r="P80" s="76"/>
      <c r="Q80" s="67">
        <f>V80</f>
        <v>3.7777000000000003</v>
      </c>
      <c r="R80" s="72">
        <f>U80</f>
        <v>0.22900000000000001</v>
      </c>
      <c r="S80" s="57">
        <v>3.7</v>
      </c>
      <c r="T80" s="14" t="s">
        <v>3</v>
      </c>
      <c r="U80" s="26">
        <v>0.22900000000000001</v>
      </c>
      <c r="V80" s="56">
        <f>0.791*S80+0.851</f>
        <v>3.7777000000000003</v>
      </c>
      <c r="W80" s="44"/>
      <c r="X80" s="72"/>
      <c r="Z80" s="47"/>
      <c r="AA80" s="72"/>
      <c r="AB80" s="56"/>
      <c r="AC80" s="44"/>
      <c r="AD80" s="72"/>
      <c r="AE80" s="56"/>
      <c r="AF80" s="45"/>
      <c r="AG80" s="72"/>
      <c r="AH80" s="56"/>
      <c r="AI80" s="45"/>
      <c r="AK80" s="12"/>
      <c r="AL80" s="12"/>
      <c r="AM80" s="19"/>
      <c r="AQ80" s="13"/>
      <c r="AR80" s="13"/>
      <c r="AS80" s="13">
        <v>3.7</v>
      </c>
      <c r="AT80" s="14" t="s">
        <v>3</v>
      </c>
      <c r="AU80" s="13"/>
      <c r="AV80" s="13"/>
      <c r="AW80" s="12"/>
      <c r="AX80" s="12"/>
      <c r="AY80" s="13"/>
      <c r="AZ80" s="12"/>
    </row>
    <row r="81" spans="1:52" x14ac:dyDescent="0.25">
      <c r="A81" s="1" t="s">
        <v>2</v>
      </c>
      <c r="B81" s="2">
        <v>2.5</v>
      </c>
      <c r="C81" s="74">
        <f t="shared" si="15"/>
        <v>2.8285</v>
      </c>
      <c r="D81" s="70">
        <v>-113.474</v>
      </c>
      <c r="E81" s="10">
        <v>41.021000000000001</v>
      </c>
      <c r="F81" s="17">
        <v>7</v>
      </c>
      <c r="G81" s="1">
        <v>1965</v>
      </c>
      <c r="H81">
        <v>10</v>
      </c>
      <c r="I81">
        <v>29</v>
      </c>
      <c r="J81">
        <v>18</v>
      </c>
      <c r="K81">
        <v>51</v>
      </c>
      <c r="L81">
        <v>51.5</v>
      </c>
      <c r="M81" s="73">
        <f t="shared" si="16"/>
        <v>0.25600000000000001</v>
      </c>
      <c r="N81" s="2">
        <v>0.01</v>
      </c>
      <c r="O81" s="3" t="s">
        <v>235</v>
      </c>
      <c r="P81" s="76"/>
      <c r="Q81" s="67">
        <f>Y81</f>
        <v>2.8285</v>
      </c>
      <c r="R81" s="72">
        <f>X81</f>
        <v>0.25600000000000001</v>
      </c>
      <c r="S81" s="44"/>
      <c r="T81" s="14"/>
      <c r="W81" s="57">
        <v>2.5</v>
      </c>
      <c r="X81" s="72">
        <v>0.25600000000000001</v>
      </c>
      <c r="Y81" s="56">
        <f>0.791*W81+0.851</f>
        <v>2.8285</v>
      </c>
      <c r="Z81" s="47"/>
      <c r="AA81" s="72"/>
      <c r="AB81" s="56"/>
      <c r="AC81" s="44"/>
      <c r="AD81" s="72"/>
      <c r="AE81" s="56"/>
      <c r="AF81" s="45"/>
      <c r="AG81" s="72"/>
      <c r="AH81" s="56"/>
      <c r="AI81" s="45"/>
      <c r="AK81" s="12"/>
      <c r="AL81" s="12"/>
      <c r="AM81" s="19"/>
      <c r="AQ81" s="13"/>
      <c r="AR81" s="13">
        <v>2.5</v>
      </c>
      <c r="AS81" s="13"/>
      <c r="AT81" s="14"/>
      <c r="AU81" s="13"/>
      <c r="AV81" s="13"/>
      <c r="AW81" s="12"/>
      <c r="AX81" s="12"/>
      <c r="AY81" s="13"/>
      <c r="AZ81" s="12"/>
    </row>
    <row r="82" spans="1:52" x14ac:dyDescent="0.25">
      <c r="A82" s="1" t="s">
        <v>2</v>
      </c>
      <c r="B82" s="2">
        <v>2.9</v>
      </c>
      <c r="C82" s="74">
        <f t="shared" si="15"/>
        <v>3.1448999999999998</v>
      </c>
      <c r="D82" s="70">
        <v>-113.327</v>
      </c>
      <c r="E82" s="10">
        <v>37.701999999999998</v>
      </c>
      <c r="F82" s="17">
        <v>7</v>
      </c>
      <c r="G82" s="1">
        <v>1965</v>
      </c>
      <c r="H82">
        <v>12</v>
      </c>
      <c r="I82">
        <v>6</v>
      </c>
      <c r="J82">
        <v>12</v>
      </c>
      <c r="K82">
        <v>24</v>
      </c>
      <c r="L82">
        <v>43</v>
      </c>
      <c r="M82" s="73">
        <f t="shared" si="16"/>
        <v>0.25600000000000001</v>
      </c>
      <c r="N82" s="2">
        <v>0.01</v>
      </c>
      <c r="O82" s="3" t="s">
        <v>235</v>
      </c>
      <c r="P82" s="76"/>
      <c r="Q82" s="67">
        <f>Y82</f>
        <v>3.1448999999999998</v>
      </c>
      <c r="R82" s="72">
        <f>X82</f>
        <v>0.25600000000000001</v>
      </c>
      <c r="S82" s="44"/>
      <c r="T82" s="14"/>
      <c r="W82" s="57">
        <v>2.9</v>
      </c>
      <c r="X82" s="72">
        <v>0.25600000000000001</v>
      </c>
      <c r="Y82" s="56">
        <f>0.791*W82+0.851</f>
        <v>3.1448999999999998</v>
      </c>
      <c r="Z82" s="47"/>
      <c r="AA82" s="72"/>
      <c r="AB82" s="56"/>
      <c r="AC82" s="44"/>
      <c r="AD82" s="72"/>
      <c r="AE82" s="56"/>
      <c r="AF82" s="45"/>
      <c r="AG82" s="72"/>
      <c r="AH82" s="56"/>
      <c r="AI82" s="45"/>
      <c r="AK82" s="12"/>
      <c r="AL82" s="12"/>
      <c r="AM82" s="19"/>
      <c r="AQ82" s="13"/>
      <c r="AR82" s="13">
        <v>2.9</v>
      </c>
      <c r="AS82" s="13"/>
      <c r="AT82" s="14"/>
      <c r="AU82" s="13"/>
      <c r="AV82" s="13"/>
      <c r="AW82" s="12"/>
      <c r="AX82" s="12"/>
      <c r="AY82" s="13"/>
      <c r="AZ82" s="12"/>
    </row>
    <row r="83" spans="1:52" x14ac:dyDescent="0.25">
      <c r="A83" s="1" t="s">
        <v>2</v>
      </c>
      <c r="B83" s="2">
        <v>2.8</v>
      </c>
      <c r="C83" s="74">
        <f t="shared" si="15"/>
        <v>3.0657999999999999</v>
      </c>
      <c r="D83" s="70">
        <v>-111.277</v>
      </c>
      <c r="E83" s="10">
        <v>42.252000000000002</v>
      </c>
      <c r="F83" s="17">
        <v>7</v>
      </c>
      <c r="G83" s="1">
        <v>1966</v>
      </c>
      <c r="H83">
        <v>2</v>
      </c>
      <c r="I83">
        <v>11</v>
      </c>
      <c r="J83">
        <v>20</v>
      </c>
      <c r="K83">
        <v>36</v>
      </c>
      <c r="L83">
        <v>22</v>
      </c>
      <c r="M83" s="73">
        <f t="shared" si="16"/>
        <v>0.25600000000000001</v>
      </c>
      <c r="N83" s="2">
        <v>0.01</v>
      </c>
      <c r="O83" s="3" t="s">
        <v>235</v>
      </c>
      <c r="P83" s="76"/>
      <c r="Q83" s="67">
        <f>Y83</f>
        <v>3.0657999999999999</v>
      </c>
      <c r="R83" s="72">
        <f>X83</f>
        <v>0.25600000000000001</v>
      </c>
      <c r="S83" s="44"/>
      <c r="T83" s="14"/>
      <c r="W83" s="57">
        <v>2.8</v>
      </c>
      <c r="X83" s="72">
        <v>0.25600000000000001</v>
      </c>
      <c r="Y83" s="56">
        <f>0.791*W83+0.851</f>
        <v>3.0657999999999999</v>
      </c>
      <c r="Z83" s="47"/>
      <c r="AA83" s="72"/>
      <c r="AB83" s="56"/>
      <c r="AC83" s="44">
        <v>3.5</v>
      </c>
      <c r="AD83" s="72">
        <v>0.40100000000000002</v>
      </c>
      <c r="AE83" s="56">
        <f>0.791*(1.697*AC83-3.557)+0.851</f>
        <v>2.7355575000000005</v>
      </c>
      <c r="AF83" s="45"/>
      <c r="AG83" s="72"/>
      <c r="AH83" s="56"/>
      <c r="AI83" s="45"/>
      <c r="AJ83" s="13">
        <v>3.5</v>
      </c>
      <c r="AK83" s="12"/>
      <c r="AL83" s="12"/>
      <c r="AM83" s="19"/>
      <c r="AQ83" s="13"/>
      <c r="AR83" s="13">
        <v>2.8</v>
      </c>
      <c r="AS83" s="13"/>
      <c r="AT83" s="14"/>
      <c r="AU83" s="13"/>
      <c r="AV83" s="13"/>
      <c r="AW83" s="12"/>
      <c r="AX83" s="12"/>
      <c r="AY83" s="13"/>
      <c r="AZ83" s="12"/>
    </row>
    <row r="84" spans="1:52" ht="34.5" customHeight="1" x14ac:dyDescent="0.25">
      <c r="A84" s="1" t="s">
        <v>2</v>
      </c>
      <c r="B84" s="2">
        <v>4.5999999999999996</v>
      </c>
      <c r="C84" s="74">
        <f t="shared" si="15"/>
        <v>4.4105000000000008</v>
      </c>
      <c r="D84" s="70">
        <v>-111.56100000000001</v>
      </c>
      <c r="E84" s="10">
        <v>41.661000000000001</v>
      </c>
      <c r="F84" s="17">
        <v>7</v>
      </c>
      <c r="G84" s="1">
        <v>1966</v>
      </c>
      <c r="H84">
        <v>3</v>
      </c>
      <c r="I84">
        <v>17</v>
      </c>
      <c r="J84">
        <v>11</v>
      </c>
      <c r="K84">
        <v>47</v>
      </c>
      <c r="L84">
        <v>47.4</v>
      </c>
      <c r="M84" s="73">
        <f t="shared" si="16"/>
        <v>0.22900000000000001</v>
      </c>
      <c r="N84" s="2">
        <v>0.01</v>
      </c>
      <c r="O84" s="3" t="s">
        <v>235</v>
      </c>
      <c r="P84" s="76"/>
      <c r="Q84" s="67">
        <f>V84</f>
        <v>4.4105000000000008</v>
      </c>
      <c r="R84" s="72">
        <f>U84</f>
        <v>0.22900000000000001</v>
      </c>
      <c r="S84" s="57">
        <v>4.5</v>
      </c>
      <c r="T84" s="14" t="s">
        <v>133</v>
      </c>
      <c r="U84" s="26">
        <v>0.22900000000000001</v>
      </c>
      <c r="V84" s="56">
        <f>0.791*S84+0.851</f>
        <v>4.4105000000000008</v>
      </c>
      <c r="W84" s="44"/>
      <c r="X84" s="72"/>
      <c r="Z84" s="47"/>
      <c r="AA84" s="72"/>
      <c r="AB84" s="56"/>
      <c r="AC84" s="47">
        <v>4.4000000000000004</v>
      </c>
      <c r="AD84" s="72">
        <v>0.40100000000000002</v>
      </c>
      <c r="AE84" s="56">
        <f>0.791*(1.697*AC84-3.557)+0.851</f>
        <v>3.9436518000000009</v>
      </c>
      <c r="AF84" s="45"/>
      <c r="AG84" s="72"/>
      <c r="AH84" s="56"/>
      <c r="AI84" s="45"/>
      <c r="AJ84" s="19">
        <v>4.4000000000000004</v>
      </c>
      <c r="AK84" s="12"/>
      <c r="AL84" s="12" t="s">
        <v>113</v>
      </c>
      <c r="AM84" s="19"/>
      <c r="AQ84" s="13"/>
      <c r="AR84" s="13"/>
      <c r="AS84" s="13">
        <v>4.5</v>
      </c>
      <c r="AT84" s="14" t="s">
        <v>133</v>
      </c>
      <c r="AU84" s="13">
        <v>5</v>
      </c>
      <c r="AV84" s="13" t="s">
        <v>115</v>
      </c>
      <c r="AW84" s="35">
        <v>16000</v>
      </c>
      <c r="AX84" s="13" t="s">
        <v>115</v>
      </c>
      <c r="AY84" s="13"/>
      <c r="AZ84" s="29" t="s">
        <v>135</v>
      </c>
    </row>
    <row r="85" spans="1:52" x14ac:dyDescent="0.25">
      <c r="A85" s="1" t="s">
        <v>2</v>
      </c>
      <c r="B85" s="2">
        <v>2.8</v>
      </c>
      <c r="C85" s="74">
        <f t="shared" si="15"/>
        <v>3.0657999999999999</v>
      </c>
      <c r="D85" s="70">
        <v>-113.718</v>
      </c>
      <c r="E85" s="10">
        <v>37.728000000000002</v>
      </c>
      <c r="F85" s="17">
        <v>7</v>
      </c>
      <c r="G85" s="1">
        <v>1966</v>
      </c>
      <c r="H85">
        <v>4</v>
      </c>
      <c r="I85">
        <v>16</v>
      </c>
      <c r="J85">
        <v>13</v>
      </c>
      <c r="K85">
        <v>10</v>
      </c>
      <c r="L85">
        <v>9.4</v>
      </c>
      <c r="M85" s="73">
        <f t="shared" si="16"/>
        <v>0.25600000000000001</v>
      </c>
      <c r="N85" s="2">
        <v>0.01</v>
      </c>
      <c r="O85" s="3" t="s">
        <v>235</v>
      </c>
      <c r="P85" s="76"/>
      <c r="Q85" s="67">
        <f t="shared" ref="Q85:Q92" si="20">Y85</f>
        <v>3.0657999999999999</v>
      </c>
      <c r="R85" s="72">
        <f t="shared" ref="R85:R92" si="21">X85</f>
        <v>0.25600000000000001</v>
      </c>
      <c r="S85" s="44"/>
      <c r="T85" s="14"/>
      <c r="W85" s="57">
        <v>2.8</v>
      </c>
      <c r="X85" s="72">
        <v>0.25600000000000001</v>
      </c>
      <c r="Y85" s="56">
        <f t="shared" ref="Y85:Y92" si="22">0.791*W85+0.851</f>
        <v>3.0657999999999999</v>
      </c>
      <c r="Z85" s="47"/>
      <c r="AA85" s="72"/>
      <c r="AB85" s="56"/>
      <c r="AC85" s="44"/>
      <c r="AD85" s="72"/>
      <c r="AE85" s="56"/>
      <c r="AF85" s="45"/>
      <c r="AG85" s="72"/>
      <c r="AH85" s="56"/>
      <c r="AI85" s="45"/>
      <c r="AK85" s="12"/>
      <c r="AL85" s="12"/>
      <c r="AM85" s="19"/>
      <c r="AQ85" s="13"/>
      <c r="AR85" s="13">
        <v>2.8</v>
      </c>
      <c r="AS85" s="13"/>
      <c r="AT85" s="14"/>
      <c r="AU85" s="13"/>
      <c r="AV85" s="13"/>
      <c r="AW85" s="12"/>
      <c r="AX85" s="12"/>
      <c r="AY85" s="13"/>
      <c r="AZ85" s="12"/>
    </row>
    <row r="86" spans="1:52" x14ac:dyDescent="0.25">
      <c r="A86" s="1" t="s">
        <v>2</v>
      </c>
      <c r="B86" s="2">
        <v>2.7</v>
      </c>
      <c r="C86" s="74">
        <f t="shared" si="15"/>
        <v>2.9867000000000004</v>
      </c>
      <c r="D86" s="70">
        <v>-112.066</v>
      </c>
      <c r="E86" s="10">
        <v>39.292999999999999</v>
      </c>
      <c r="F86" s="17">
        <v>7</v>
      </c>
      <c r="G86" s="1">
        <v>1966</v>
      </c>
      <c r="H86">
        <v>4</v>
      </c>
      <c r="I86">
        <v>18</v>
      </c>
      <c r="J86">
        <v>0</v>
      </c>
      <c r="K86">
        <v>47</v>
      </c>
      <c r="L86">
        <v>29.5</v>
      </c>
      <c r="M86" s="73">
        <f t="shared" si="16"/>
        <v>0.25600000000000001</v>
      </c>
      <c r="N86" s="2">
        <v>0.01</v>
      </c>
      <c r="O86" s="3" t="s">
        <v>235</v>
      </c>
      <c r="P86" s="76"/>
      <c r="Q86" s="67">
        <f t="shared" si="20"/>
        <v>2.9867000000000004</v>
      </c>
      <c r="R86" s="72">
        <f t="shared" si="21"/>
        <v>0.25600000000000001</v>
      </c>
      <c r="S86" s="44"/>
      <c r="T86" s="14"/>
      <c r="W86" s="57">
        <v>2.7</v>
      </c>
      <c r="X86" s="72">
        <v>0.25600000000000001</v>
      </c>
      <c r="Y86" s="56">
        <f t="shared" si="22"/>
        <v>2.9867000000000004</v>
      </c>
      <c r="Z86" s="47"/>
      <c r="AA86" s="72"/>
      <c r="AB86" s="56"/>
      <c r="AC86" s="44"/>
      <c r="AD86" s="72"/>
      <c r="AE86" s="56"/>
      <c r="AF86" s="45"/>
      <c r="AG86" s="72"/>
      <c r="AH86" s="56"/>
      <c r="AI86" s="45"/>
      <c r="AK86" s="12"/>
      <c r="AL86" s="12"/>
      <c r="AM86" s="19"/>
      <c r="AQ86" s="13"/>
      <c r="AR86" s="13">
        <v>2.7</v>
      </c>
      <c r="AS86" s="13"/>
      <c r="AT86" s="14"/>
      <c r="AU86" s="13"/>
      <c r="AV86" s="13"/>
      <c r="AW86" s="12"/>
      <c r="AX86" s="12"/>
      <c r="AY86" s="13"/>
      <c r="AZ86" s="12"/>
    </row>
    <row r="87" spans="1:52" x14ac:dyDescent="0.25">
      <c r="A87" s="1" t="s">
        <v>2</v>
      </c>
      <c r="B87" s="2">
        <v>3.5</v>
      </c>
      <c r="C87" s="74">
        <f t="shared" si="15"/>
        <v>3.6194999999999999</v>
      </c>
      <c r="D87" s="70">
        <v>-111.548</v>
      </c>
      <c r="E87" s="10">
        <v>39.104999999999997</v>
      </c>
      <c r="F87" s="17">
        <v>7</v>
      </c>
      <c r="G87" s="1">
        <v>1966</v>
      </c>
      <c r="H87">
        <v>4</v>
      </c>
      <c r="I87">
        <v>23</v>
      </c>
      <c r="J87">
        <v>20</v>
      </c>
      <c r="K87">
        <v>20</v>
      </c>
      <c r="L87">
        <v>53.3</v>
      </c>
      <c r="M87" s="73">
        <f t="shared" si="16"/>
        <v>0.25600000000000001</v>
      </c>
      <c r="N87" s="2">
        <v>0.01</v>
      </c>
      <c r="O87" s="3" t="s">
        <v>235</v>
      </c>
      <c r="P87" s="76"/>
      <c r="Q87" s="67">
        <f t="shared" si="20"/>
        <v>3.6194999999999999</v>
      </c>
      <c r="R87" s="72">
        <f t="shared" si="21"/>
        <v>0.25600000000000001</v>
      </c>
      <c r="S87" s="44"/>
      <c r="T87" s="14"/>
      <c r="W87" s="57">
        <v>3.5</v>
      </c>
      <c r="X87" s="72">
        <v>0.25600000000000001</v>
      </c>
      <c r="Y87" s="56">
        <f t="shared" si="22"/>
        <v>3.6194999999999999</v>
      </c>
      <c r="Z87" s="47"/>
      <c r="AA87" s="72"/>
      <c r="AB87" s="56"/>
      <c r="AC87" s="47">
        <v>4.4000000000000004</v>
      </c>
      <c r="AD87" s="72">
        <v>0.40100000000000002</v>
      </c>
      <c r="AE87" s="56">
        <f>0.791*(1.697*AC87-3.557)+0.851</f>
        <v>3.9436518000000009</v>
      </c>
      <c r="AF87" s="45"/>
      <c r="AG87" s="72"/>
      <c r="AH87" s="56"/>
      <c r="AI87" s="45"/>
      <c r="AJ87" s="19">
        <v>4.4000000000000004</v>
      </c>
      <c r="AK87" s="12"/>
      <c r="AL87" s="12"/>
      <c r="AM87" s="19"/>
      <c r="AQ87" s="13"/>
      <c r="AR87" s="13">
        <v>3.5</v>
      </c>
      <c r="AS87" s="13"/>
      <c r="AT87" s="14"/>
      <c r="AU87" s="13"/>
      <c r="AV87" s="13"/>
      <c r="AW87" s="12"/>
      <c r="AX87" s="12"/>
      <c r="AY87" s="13"/>
      <c r="AZ87" s="12"/>
    </row>
    <row r="88" spans="1:52" x14ac:dyDescent="0.25">
      <c r="A88" s="1" t="s">
        <v>2</v>
      </c>
      <c r="B88" s="2">
        <v>2.7</v>
      </c>
      <c r="C88" s="74">
        <f t="shared" si="15"/>
        <v>2.9867000000000004</v>
      </c>
      <c r="D88" s="70">
        <v>-111.56399999999999</v>
      </c>
      <c r="E88" s="10">
        <v>39.563000000000002</v>
      </c>
      <c r="F88" s="17">
        <v>7</v>
      </c>
      <c r="G88" s="1">
        <v>1966</v>
      </c>
      <c r="H88">
        <v>4</v>
      </c>
      <c r="I88">
        <v>24</v>
      </c>
      <c r="J88">
        <v>3</v>
      </c>
      <c r="K88">
        <v>0</v>
      </c>
      <c r="L88">
        <v>1.9</v>
      </c>
      <c r="M88" s="73">
        <f t="shared" si="16"/>
        <v>0.25600000000000001</v>
      </c>
      <c r="N88" s="2">
        <v>0.01</v>
      </c>
      <c r="O88" s="3" t="s">
        <v>235</v>
      </c>
      <c r="P88" s="76"/>
      <c r="Q88" s="67">
        <f t="shared" si="20"/>
        <v>2.9867000000000004</v>
      </c>
      <c r="R88" s="72">
        <f t="shared" si="21"/>
        <v>0.25600000000000001</v>
      </c>
      <c r="S88" s="44"/>
      <c r="T88" s="14"/>
      <c r="W88" s="57">
        <v>2.7</v>
      </c>
      <c r="X88" s="72">
        <v>0.25600000000000001</v>
      </c>
      <c r="Y88" s="56">
        <f t="shared" si="22"/>
        <v>2.9867000000000004</v>
      </c>
      <c r="Z88" s="47"/>
      <c r="AA88" s="72"/>
      <c r="AB88" s="56"/>
      <c r="AC88" s="47">
        <v>3.6</v>
      </c>
      <c r="AD88" s="72">
        <v>0.40100000000000002</v>
      </c>
      <c r="AE88" s="56">
        <f>0.791*(1.697*AC88-3.557)+0.851</f>
        <v>2.8697902000000006</v>
      </c>
      <c r="AF88" s="45"/>
      <c r="AG88" s="72"/>
      <c r="AH88" s="56"/>
      <c r="AI88" s="45"/>
      <c r="AJ88" s="19">
        <v>3.6</v>
      </c>
      <c r="AK88" s="12"/>
      <c r="AL88" s="12"/>
      <c r="AM88" s="19"/>
      <c r="AQ88" s="13"/>
      <c r="AR88" s="13">
        <v>2.7</v>
      </c>
      <c r="AS88" s="13"/>
      <c r="AT88" s="14"/>
      <c r="AU88" s="13"/>
      <c r="AV88" s="13"/>
      <c r="AW88" s="12"/>
      <c r="AX88" s="12"/>
      <c r="AY88" s="13"/>
      <c r="AZ88" s="12"/>
    </row>
    <row r="89" spans="1:52" x14ac:dyDescent="0.25">
      <c r="A89" s="1" t="s">
        <v>2</v>
      </c>
      <c r="B89" s="2">
        <v>2.9</v>
      </c>
      <c r="C89" s="74">
        <f t="shared" si="15"/>
        <v>3.1448999999999998</v>
      </c>
      <c r="D89" s="70">
        <v>-111.562</v>
      </c>
      <c r="E89" s="10">
        <v>39.079000000000001</v>
      </c>
      <c r="F89" s="17">
        <v>7</v>
      </c>
      <c r="G89" s="1">
        <v>1966</v>
      </c>
      <c r="H89">
        <v>5</v>
      </c>
      <c r="I89">
        <v>1</v>
      </c>
      <c r="J89">
        <v>11</v>
      </c>
      <c r="K89">
        <v>38</v>
      </c>
      <c r="L89">
        <v>24.5</v>
      </c>
      <c r="M89" s="73">
        <f t="shared" si="16"/>
        <v>0.25600000000000001</v>
      </c>
      <c r="N89" s="2">
        <v>0.01</v>
      </c>
      <c r="O89" s="3" t="s">
        <v>235</v>
      </c>
      <c r="P89" s="76"/>
      <c r="Q89" s="67">
        <f t="shared" si="20"/>
        <v>3.1448999999999998</v>
      </c>
      <c r="R89" s="72">
        <f t="shared" si="21"/>
        <v>0.25600000000000001</v>
      </c>
      <c r="S89" s="44"/>
      <c r="T89" s="14"/>
      <c r="W89" s="57">
        <v>2.9</v>
      </c>
      <c r="X89" s="72">
        <v>0.25600000000000001</v>
      </c>
      <c r="Y89" s="56">
        <f t="shared" si="22"/>
        <v>3.1448999999999998</v>
      </c>
      <c r="Z89" s="47"/>
      <c r="AA89" s="72"/>
      <c r="AB89" s="56"/>
      <c r="AC89" s="47">
        <v>3.9</v>
      </c>
      <c r="AD89" s="72">
        <v>0.40100000000000002</v>
      </c>
      <c r="AE89" s="56">
        <f>0.791*(1.697*AC89-3.557)+0.851</f>
        <v>3.2724883000000005</v>
      </c>
      <c r="AF89" s="45"/>
      <c r="AG89" s="72"/>
      <c r="AH89" s="56"/>
      <c r="AI89" s="45"/>
      <c r="AJ89" s="19">
        <v>3.9</v>
      </c>
      <c r="AK89" s="12"/>
      <c r="AL89" s="12"/>
      <c r="AM89" s="19"/>
      <c r="AQ89" s="13"/>
      <c r="AR89" s="13">
        <v>2.9</v>
      </c>
      <c r="AS89" s="13"/>
      <c r="AT89" s="14"/>
      <c r="AU89" s="13"/>
      <c r="AV89" s="13"/>
      <c r="AW89" s="12"/>
      <c r="AX89" s="12"/>
      <c r="AY89" s="13"/>
      <c r="AZ89" s="12"/>
    </row>
    <row r="90" spans="1:52" x14ac:dyDescent="0.25">
      <c r="A90" s="1" t="s">
        <v>2</v>
      </c>
      <c r="B90" s="2">
        <v>2.8</v>
      </c>
      <c r="C90" s="74">
        <f t="shared" si="15"/>
        <v>3.0657999999999999</v>
      </c>
      <c r="D90" s="70">
        <v>-112.38200000000001</v>
      </c>
      <c r="E90" s="10">
        <v>37.030999999999999</v>
      </c>
      <c r="F90" s="17">
        <v>7</v>
      </c>
      <c r="G90" s="1">
        <v>1966</v>
      </c>
      <c r="H90">
        <v>5</v>
      </c>
      <c r="I90">
        <v>5</v>
      </c>
      <c r="J90">
        <v>3</v>
      </c>
      <c r="K90">
        <v>32</v>
      </c>
      <c r="L90">
        <v>55.8</v>
      </c>
      <c r="M90" s="73">
        <f t="shared" si="16"/>
        <v>0.25600000000000001</v>
      </c>
      <c r="N90" s="2">
        <v>0.01</v>
      </c>
      <c r="O90" s="3" t="s">
        <v>235</v>
      </c>
      <c r="P90" s="76"/>
      <c r="Q90" s="67">
        <f t="shared" si="20"/>
        <v>3.0657999999999999</v>
      </c>
      <c r="R90" s="72">
        <f t="shared" si="21"/>
        <v>0.25600000000000001</v>
      </c>
      <c r="S90" s="44"/>
      <c r="T90" s="14"/>
      <c r="W90" s="57">
        <v>2.8</v>
      </c>
      <c r="X90" s="72">
        <v>0.25600000000000001</v>
      </c>
      <c r="Y90" s="56">
        <f t="shared" si="22"/>
        <v>3.0657999999999999</v>
      </c>
      <c r="Z90" s="47"/>
      <c r="AA90" s="72"/>
      <c r="AB90" s="56"/>
      <c r="AC90" s="44"/>
      <c r="AD90" s="72"/>
      <c r="AE90" s="56"/>
      <c r="AF90" s="45"/>
      <c r="AG90" s="72"/>
      <c r="AH90" s="56"/>
      <c r="AI90" s="45"/>
      <c r="AK90" s="12"/>
      <c r="AL90" s="12"/>
      <c r="AM90" s="19"/>
      <c r="AQ90" s="13"/>
      <c r="AR90" s="13">
        <v>2.8</v>
      </c>
      <c r="AS90" s="13"/>
      <c r="AT90" s="14"/>
      <c r="AU90" s="13"/>
      <c r="AV90" s="13"/>
      <c r="AW90" s="12"/>
      <c r="AX90" s="12"/>
      <c r="AY90" s="13"/>
      <c r="AZ90" s="12"/>
    </row>
    <row r="91" spans="1:52" x14ac:dyDescent="0.25">
      <c r="A91" s="1" t="s">
        <v>2</v>
      </c>
      <c r="B91" s="2">
        <v>2.6</v>
      </c>
      <c r="C91" s="74">
        <f t="shared" si="15"/>
        <v>2.9076</v>
      </c>
      <c r="D91" s="70">
        <v>-112.386</v>
      </c>
      <c r="E91" s="10">
        <v>36.817</v>
      </c>
      <c r="F91" s="17">
        <v>7</v>
      </c>
      <c r="G91" s="1">
        <v>1966</v>
      </c>
      <c r="H91">
        <v>5</v>
      </c>
      <c r="I91">
        <v>5</v>
      </c>
      <c r="J91">
        <v>6</v>
      </c>
      <c r="K91">
        <v>15</v>
      </c>
      <c r="L91">
        <v>20.5</v>
      </c>
      <c r="M91" s="73">
        <f t="shared" si="16"/>
        <v>0.25600000000000001</v>
      </c>
      <c r="N91" s="2">
        <v>0.01</v>
      </c>
      <c r="O91" s="3" t="s">
        <v>235</v>
      </c>
      <c r="P91" s="76"/>
      <c r="Q91" s="67">
        <f t="shared" si="20"/>
        <v>2.9076</v>
      </c>
      <c r="R91" s="72">
        <f t="shared" si="21"/>
        <v>0.25600000000000001</v>
      </c>
      <c r="S91" s="44"/>
      <c r="T91" s="14"/>
      <c r="W91" s="57">
        <v>2.6</v>
      </c>
      <c r="X91" s="72">
        <v>0.25600000000000001</v>
      </c>
      <c r="Y91" s="56">
        <f t="shared" si="22"/>
        <v>2.9076</v>
      </c>
      <c r="Z91" s="47"/>
      <c r="AA91" s="72"/>
      <c r="AB91" s="56"/>
      <c r="AC91" s="44"/>
      <c r="AD91" s="72"/>
      <c r="AE91" s="56"/>
      <c r="AF91" s="45"/>
      <c r="AG91" s="72"/>
      <c r="AH91" s="56"/>
      <c r="AI91" s="45"/>
      <c r="AK91" s="12"/>
      <c r="AL91" s="12"/>
      <c r="AM91" s="19"/>
      <c r="AQ91" s="13"/>
      <c r="AR91" s="13">
        <v>2.6</v>
      </c>
      <c r="AS91" s="13"/>
      <c r="AT91" s="14"/>
      <c r="AU91" s="13"/>
      <c r="AV91" s="13"/>
      <c r="AW91" s="12"/>
      <c r="AX91" s="12"/>
      <c r="AY91" s="13"/>
      <c r="AZ91" s="12"/>
    </row>
    <row r="92" spans="1:52" x14ac:dyDescent="0.25">
      <c r="A92" s="1" t="s">
        <v>2</v>
      </c>
      <c r="B92" s="2">
        <v>3</v>
      </c>
      <c r="C92" s="74">
        <f t="shared" si="15"/>
        <v>3.2240000000000002</v>
      </c>
      <c r="D92" s="70">
        <v>-112.20099999999999</v>
      </c>
      <c r="E92" s="10">
        <v>38.049999999999997</v>
      </c>
      <c r="F92" s="17">
        <v>7</v>
      </c>
      <c r="G92" s="1">
        <v>1966</v>
      </c>
      <c r="H92">
        <v>5</v>
      </c>
      <c r="I92">
        <v>20</v>
      </c>
      <c r="J92">
        <v>12</v>
      </c>
      <c r="K92">
        <v>11</v>
      </c>
      <c r="L92">
        <v>37.4</v>
      </c>
      <c r="M92" s="73">
        <f t="shared" si="16"/>
        <v>0.25600000000000001</v>
      </c>
      <c r="N92" s="2">
        <v>0.01</v>
      </c>
      <c r="O92" s="3" t="s">
        <v>235</v>
      </c>
      <c r="P92" s="76"/>
      <c r="Q92" s="67">
        <f t="shared" si="20"/>
        <v>3.2240000000000002</v>
      </c>
      <c r="R92" s="72">
        <f t="shared" si="21"/>
        <v>0.25600000000000001</v>
      </c>
      <c r="S92" s="44"/>
      <c r="T92" s="14"/>
      <c r="W92" s="59">
        <v>3</v>
      </c>
      <c r="X92" s="72">
        <v>0.25600000000000001</v>
      </c>
      <c r="Y92" s="56">
        <f t="shared" si="22"/>
        <v>3.2240000000000002</v>
      </c>
      <c r="Z92" s="47"/>
      <c r="AA92" s="72"/>
      <c r="AB92" s="56"/>
      <c r="AC92" s="44"/>
      <c r="AD92" s="72"/>
      <c r="AE92" s="56"/>
      <c r="AF92" s="45"/>
      <c r="AG92" s="72"/>
      <c r="AH92" s="56"/>
      <c r="AI92" s="45"/>
      <c r="AK92" s="12"/>
      <c r="AL92" s="12"/>
      <c r="AM92" s="19"/>
      <c r="AQ92" s="13"/>
      <c r="AR92" s="19">
        <v>3</v>
      </c>
      <c r="AS92" s="13"/>
      <c r="AT92" s="14"/>
      <c r="AU92" s="13"/>
      <c r="AV92" s="13"/>
      <c r="AW92" s="12"/>
      <c r="AX92" s="12"/>
      <c r="AY92" s="13"/>
      <c r="AZ92" s="12"/>
    </row>
    <row r="93" spans="1:52" x14ac:dyDescent="0.25">
      <c r="A93" s="1" t="s">
        <v>2</v>
      </c>
      <c r="B93" s="2">
        <v>4.0999999999999996</v>
      </c>
      <c r="C93" s="74">
        <f t="shared" si="15"/>
        <v>4.0940999999999992</v>
      </c>
      <c r="D93" s="70">
        <v>-111.854</v>
      </c>
      <c r="E93" s="10">
        <v>37.982999999999997</v>
      </c>
      <c r="F93" s="17">
        <v>7</v>
      </c>
      <c r="G93" s="1">
        <v>1966</v>
      </c>
      <c r="H93">
        <v>5</v>
      </c>
      <c r="I93">
        <v>20</v>
      </c>
      <c r="J93">
        <v>13</v>
      </c>
      <c r="K93">
        <v>40</v>
      </c>
      <c r="L93">
        <v>47.9</v>
      </c>
      <c r="M93" s="73">
        <f t="shared" si="16"/>
        <v>0.22900000000000001</v>
      </c>
      <c r="N93" s="2">
        <v>0.01</v>
      </c>
      <c r="O93" s="3" t="s">
        <v>235</v>
      </c>
      <c r="P93" s="76"/>
      <c r="Q93" s="67">
        <f>V93</f>
        <v>4.0940999999999992</v>
      </c>
      <c r="R93" s="72">
        <f>U93</f>
        <v>0.22900000000000001</v>
      </c>
      <c r="S93" s="57">
        <v>4.0999999999999996</v>
      </c>
      <c r="T93" s="14" t="s">
        <v>3</v>
      </c>
      <c r="U93" s="26">
        <v>0.22900000000000001</v>
      </c>
      <c r="V93" s="56">
        <f>0.791*S93+0.851</f>
        <v>4.0940999999999992</v>
      </c>
      <c r="W93" s="44"/>
      <c r="X93" s="72"/>
      <c r="Z93" s="47"/>
      <c r="AA93" s="72"/>
      <c r="AB93" s="56"/>
      <c r="AC93" s="47">
        <v>4.3</v>
      </c>
      <c r="AD93" s="72">
        <v>0.40100000000000002</v>
      </c>
      <c r="AE93" s="56">
        <f>0.791*(1.697*AC93-3.557)+0.851</f>
        <v>3.8094191000000004</v>
      </c>
      <c r="AF93" s="45"/>
      <c r="AG93" s="72"/>
      <c r="AH93" s="56"/>
      <c r="AI93" s="45"/>
      <c r="AJ93" s="19">
        <v>4.3</v>
      </c>
      <c r="AK93" s="12"/>
      <c r="AL93" s="12"/>
      <c r="AM93" s="19"/>
      <c r="AQ93" s="13"/>
      <c r="AR93" s="13"/>
      <c r="AS93" s="13">
        <v>4.0999999999999996</v>
      </c>
      <c r="AT93" s="14" t="s">
        <v>3</v>
      </c>
      <c r="AU93" s="13"/>
      <c r="AV93" s="13"/>
      <c r="AW93" s="12"/>
      <c r="AX93" s="12"/>
      <c r="AY93" s="13"/>
      <c r="AZ93" s="12"/>
    </row>
    <row r="94" spans="1:52" x14ac:dyDescent="0.25">
      <c r="A94" s="1" t="s">
        <v>2</v>
      </c>
      <c r="B94" s="2">
        <v>2.5</v>
      </c>
      <c r="C94" s="74">
        <f t="shared" si="15"/>
        <v>2.8285</v>
      </c>
      <c r="D94" s="70">
        <v>-112.11</v>
      </c>
      <c r="E94" s="10">
        <v>38.039000000000001</v>
      </c>
      <c r="F94" s="17">
        <v>7</v>
      </c>
      <c r="G94" s="1">
        <v>1966</v>
      </c>
      <c r="H94">
        <v>5</v>
      </c>
      <c r="I94">
        <v>20</v>
      </c>
      <c r="J94">
        <v>14</v>
      </c>
      <c r="K94">
        <v>19</v>
      </c>
      <c r="L94">
        <v>33.6</v>
      </c>
      <c r="M94" s="73">
        <f t="shared" si="16"/>
        <v>0.25600000000000001</v>
      </c>
      <c r="N94" s="2">
        <v>0.01</v>
      </c>
      <c r="O94" s="3" t="s">
        <v>235</v>
      </c>
      <c r="P94" s="76"/>
      <c r="Q94" s="67">
        <f t="shared" ref="Q94:Q99" si="23">Y94</f>
        <v>2.8285</v>
      </c>
      <c r="R94" s="72">
        <f t="shared" ref="R94:R99" si="24">X94</f>
        <v>0.25600000000000001</v>
      </c>
      <c r="S94" s="44"/>
      <c r="T94" s="14"/>
      <c r="W94" s="57">
        <v>2.5</v>
      </c>
      <c r="X94" s="72">
        <v>0.25600000000000001</v>
      </c>
      <c r="Y94" s="56">
        <f t="shared" ref="Y94:Y99" si="25">0.791*W94+0.851</f>
        <v>2.8285</v>
      </c>
      <c r="Z94" s="47"/>
      <c r="AA94" s="72"/>
      <c r="AB94" s="56"/>
      <c r="AC94" s="44"/>
      <c r="AD94" s="72"/>
      <c r="AE94" s="56"/>
      <c r="AF94" s="45"/>
      <c r="AG94" s="72"/>
      <c r="AH94" s="56"/>
      <c r="AI94" s="45"/>
      <c r="AK94" s="12"/>
      <c r="AL94" s="12"/>
      <c r="AM94" s="19"/>
      <c r="AQ94" s="13"/>
      <c r="AR94" s="13">
        <v>2.5</v>
      </c>
      <c r="AS94" s="13"/>
      <c r="AT94" s="14"/>
      <c r="AU94" s="13"/>
      <c r="AV94" s="13"/>
      <c r="AW94" s="12"/>
      <c r="AX94" s="12"/>
      <c r="AY94" s="13"/>
      <c r="AZ94" s="12"/>
    </row>
    <row r="95" spans="1:52" x14ac:dyDescent="0.25">
      <c r="A95" s="1" t="s">
        <v>2</v>
      </c>
      <c r="B95" s="2">
        <v>2.8</v>
      </c>
      <c r="C95" s="74">
        <f t="shared" si="15"/>
        <v>3.0657999999999999</v>
      </c>
      <c r="D95" s="70">
        <v>-112.13200000000001</v>
      </c>
      <c r="E95" s="10">
        <v>38.000999999999998</v>
      </c>
      <c r="F95" s="17">
        <v>7</v>
      </c>
      <c r="G95" s="1">
        <v>1966</v>
      </c>
      <c r="H95">
        <v>5</v>
      </c>
      <c r="I95">
        <v>30</v>
      </c>
      <c r="J95">
        <v>22</v>
      </c>
      <c r="K95">
        <v>20</v>
      </c>
      <c r="L95">
        <v>38.799999999999997</v>
      </c>
      <c r="M95" s="73">
        <f t="shared" si="16"/>
        <v>0.25600000000000001</v>
      </c>
      <c r="N95" s="2">
        <v>0.01</v>
      </c>
      <c r="O95" s="3" t="s">
        <v>235</v>
      </c>
      <c r="P95" s="76"/>
      <c r="Q95" s="67">
        <f t="shared" si="23"/>
        <v>3.0657999999999999</v>
      </c>
      <c r="R95" s="72">
        <f t="shared" si="24"/>
        <v>0.25600000000000001</v>
      </c>
      <c r="S95" s="44"/>
      <c r="T95" s="14"/>
      <c r="W95" s="57">
        <v>2.8</v>
      </c>
      <c r="X95" s="72">
        <v>0.25600000000000001</v>
      </c>
      <c r="Y95" s="56">
        <f t="shared" si="25"/>
        <v>3.0657999999999999</v>
      </c>
      <c r="Z95" s="47"/>
      <c r="AA95" s="72"/>
      <c r="AB95" s="56"/>
      <c r="AC95" s="44"/>
      <c r="AD95" s="72"/>
      <c r="AE95" s="56"/>
      <c r="AF95" s="45"/>
      <c r="AG95" s="72"/>
      <c r="AH95" s="56"/>
      <c r="AI95" s="45"/>
      <c r="AK95" s="12"/>
      <c r="AL95" s="12"/>
      <c r="AM95" s="19"/>
      <c r="AQ95" s="13"/>
      <c r="AR95" s="13">
        <v>2.8</v>
      </c>
      <c r="AS95" s="13"/>
      <c r="AT95" s="14"/>
      <c r="AU95" s="13"/>
      <c r="AV95" s="13"/>
      <c r="AW95" s="12"/>
      <c r="AX95" s="12"/>
      <c r="AY95" s="13"/>
      <c r="AZ95" s="12"/>
    </row>
    <row r="96" spans="1:52" x14ac:dyDescent="0.25">
      <c r="A96" s="1" t="s">
        <v>2</v>
      </c>
      <c r="B96" s="2">
        <v>2.5</v>
      </c>
      <c r="C96" s="74">
        <f t="shared" si="15"/>
        <v>2.8285</v>
      </c>
      <c r="D96" s="70">
        <v>-111.7</v>
      </c>
      <c r="E96" s="10">
        <v>39.96</v>
      </c>
      <c r="F96" s="17">
        <v>7</v>
      </c>
      <c r="G96" s="1">
        <v>1966</v>
      </c>
      <c r="H96">
        <v>6</v>
      </c>
      <c r="I96">
        <v>9</v>
      </c>
      <c r="J96">
        <v>22</v>
      </c>
      <c r="K96">
        <v>28</v>
      </c>
      <c r="L96">
        <v>27.5</v>
      </c>
      <c r="M96" s="73">
        <f t="shared" si="16"/>
        <v>0.25600000000000001</v>
      </c>
      <c r="N96" s="2">
        <v>0.01</v>
      </c>
      <c r="O96" s="3" t="s">
        <v>235</v>
      </c>
      <c r="P96" s="76"/>
      <c r="Q96" s="67">
        <f t="shared" si="23"/>
        <v>2.8285</v>
      </c>
      <c r="R96" s="72">
        <f t="shared" si="24"/>
        <v>0.25600000000000001</v>
      </c>
      <c r="S96" s="44"/>
      <c r="T96" s="14"/>
      <c r="W96" s="57">
        <v>2.5</v>
      </c>
      <c r="X96" s="72">
        <v>0.25600000000000001</v>
      </c>
      <c r="Y96" s="56">
        <f t="shared" si="25"/>
        <v>2.8285</v>
      </c>
      <c r="Z96" s="47"/>
      <c r="AA96" s="72"/>
      <c r="AB96" s="56"/>
      <c r="AC96" s="44"/>
      <c r="AD96" s="72"/>
      <c r="AE96" s="56"/>
      <c r="AF96" s="45"/>
      <c r="AG96" s="72"/>
      <c r="AH96" s="56"/>
      <c r="AI96" s="45"/>
      <c r="AK96" s="12"/>
      <c r="AL96" s="12"/>
      <c r="AM96" s="19"/>
      <c r="AQ96" s="13"/>
      <c r="AR96" s="13">
        <v>2.5</v>
      </c>
      <c r="AS96" s="13"/>
      <c r="AT96" s="14"/>
      <c r="AU96" s="13"/>
      <c r="AV96" s="13"/>
      <c r="AW96" s="12"/>
      <c r="AX96" s="12"/>
      <c r="AY96" s="13"/>
      <c r="AZ96" s="12"/>
    </row>
    <row r="97" spans="1:53" x14ac:dyDescent="0.25">
      <c r="A97" s="1" t="s">
        <v>2</v>
      </c>
      <c r="B97" s="2">
        <v>2.5</v>
      </c>
      <c r="C97" s="74">
        <f t="shared" si="15"/>
        <v>2.8285</v>
      </c>
      <c r="D97" s="70">
        <v>-112.697</v>
      </c>
      <c r="E97" s="10">
        <v>38.6</v>
      </c>
      <c r="F97" s="17">
        <v>7</v>
      </c>
      <c r="G97" s="1">
        <v>1966</v>
      </c>
      <c r="H97">
        <v>6</v>
      </c>
      <c r="I97">
        <v>18</v>
      </c>
      <c r="J97">
        <v>20</v>
      </c>
      <c r="K97">
        <v>14</v>
      </c>
      <c r="L97">
        <v>40.1</v>
      </c>
      <c r="M97" s="73">
        <f t="shared" si="16"/>
        <v>0.25600000000000001</v>
      </c>
      <c r="N97" s="2">
        <v>0.01</v>
      </c>
      <c r="O97" s="3" t="s">
        <v>235</v>
      </c>
      <c r="P97" s="76"/>
      <c r="Q97" s="67">
        <f t="shared" si="23"/>
        <v>2.8285</v>
      </c>
      <c r="R97" s="72">
        <f t="shared" si="24"/>
        <v>0.25600000000000001</v>
      </c>
      <c r="S97" s="44"/>
      <c r="T97" s="14"/>
      <c r="W97" s="57">
        <v>2.5</v>
      </c>
      <c r="X97" s="72">
        <v>0.25600000000000001</v>
      </c>
      <c r="Y97" s="56">
        <f t="shared" si="25"/>
        <v>2.8285</v>
      </c>
      <c r="Z97" s="47"/>
      <c r="AA97" s="72"/>
      <c r="AB97" s="56"/>
      <c r="AC97" s="44"/>
      <c r="AD97" s="72"/>
      <c r="AE97" s="56"/>
      <c r="AF97" s="45"/>
      <c r="AG97" s="72"/>
      <c r="AH97" s="56"/>
      <c r="AI97" s="45"/>
      <c r="AK97" s="12"/>
      <c r="AL97" s="12"/>
      <c r="AM97" s="19"/>
      <c r="AQ97" s="13"/>
      <c r="AR97" s="13">
        <v>2.5</v>
      </c>
      <c r="AS97" s="13"/>
      <c r="AT97" s="14"/>
      <c r="AU97" s="13"/>
      <c r="AV97" s="13"/>
      <c r="AW97" s="12"/>
      <c r="AX97" s="12"/>
      <c r="AY97" s="13"/>
      <c r="AZ97" s="12"/>
      <c r="BA97" s="25"/>
    </row>
    <row r="98" spans="1:53" x14ac:dyDescent="0.25">
      <c r="A98" s="1" t="s">
        <v>2</v>
      </c>
      <c r="B98" s="2">
        <v>3.2</v>
      </c>
      <c r="C98" s="74">
        <f t="shared" si="15"/>
        <v>3.3822000000000001</v>
      </c>
      <c r="D98" s="70">
        <v>-108.98</v>
      </c>
      <c r="E98" s="10">
        <v>40.087000000000003</v>
      </c>
      <c r="F98" s="17">
        <v>7</v>
      </c>
      <c r="G98" s="1">
        <v>1966</v>
      </c>
      <c r="H98">
        <v>7</v>
      </c>
      <c r="I98">
        <v>5</v>
      </c>
      <c r="J98">
        <v>18</v>
      </c>
      <c r="K98">
        <v>26</v>
      </c>
      <c r="L98">
        <v>13.3</v>
      </c>
      <c r="M98" s="73">
        <f t="shared" si="16"/>
        <v>0.25600000000000001</v>
      </c>
      <c r="N98" s="2">
        <v>0.01</v>
      </c>
      <c r="O98" s="3" t="s">
        <v>235</v>
      </c>
      <c r="P98" s="76"/>
      <c r="Q98" s="67">
        <f t="shared" si="23"/>
        <v>3.3822000000000001</v>
      </c>
      <c r="R98" s="72">
        <f t="shared" si="24"/>
        <v>0.25600000000000001</v>
      </c>
      <c r="S98" s="44"/>
      <c r="T98" s="14"/>
      <c r="W98" s="57">
        <v>3.2</v>
      </c>
      <c r="X98" s="72">
        <v>0.25600000000000001</v>
      </c>
      <c r="Y98" s="56">
        <f t="shared" si="25"/>
        <v>3.3822000000000001</v>
      </c>
      <c r="Z98" s="47"/>
      <c r="AA98" s="72"/>
      <c r="AB98" s="56"/>
      <c r="AC98" s="47">
        <v>3.7</v>
      </c>
      <c r="AD98" s="72">
        <v>0.40100000000000002</v>
      </c>
      <c r="AE98" s="56">
        <f>0.791*(1.697*AC98-3.557)+0.851</f>
        <v>3.0040229000000003</v>
      </c>
      <c r="AF98" s="45"/>
      <c r="AG98" s="72"/>
      <c r="AH98" s="56"/>
      <c r="AI98" s="45"/>
      <c r="AJ98" s="19">
        <v>3.7</v>
      </c>
      <c r="AK98" s="12"/>
      <c r="AL98" s="12"/>
      <c r="AM98" s="19"/>
      <c r="AQ98" s="13"/>
      <c r="AR98" s="13">
        <v>3.2</v>
      </c>
      <c r="AS98" s="13"/>
      <c r="AT98" s="14"/>
      <c r="AU98" s="13"/>
      <c r="AV98" s="13"/>
      <c r="AW98" s="12"/>
      <c r="AX98" s="12"/>
      <c r="AY98" s="13"/>
      <c r="AZ98" s="12"/>
    </row>
    <row r="99" spans="1:53" x14ac:dyDescent="0.25">
      <c r="A99" s="1" t="s">
        <v>2</v>
      </c>
      <c r="B99" s="2">
        <v>3.3</v>
      </c>
      <c r="C99" s="74">
        <f t="shared" si="15"/>
        <v>3.4613</v>
      </c>
      <c r="D99" s="70">
        <v>-109.003</v>
      </c>
      <c r="E99" s="10">
        <v>40.058</v>
      </c>
      <c r="F99" s="17">
        <v>7</v>
      </c>
      <c r="G99" s="1">
        <v>1966</v>
      </c>
      <c r="H99">
        <v>7</v>
      </c>
      <c r="I99">
        <v>5</v>
      </c>
      <c r="J99">
        <v>20</v>
      </c>
      <c r="K99">
        <v>2</v>
      </c>
      <c r="L99">
        <v>41.7</v>
      </c>
      <c r="M99" s="73">
        <f t="shared" si="16"/>
        <v>0.25600000000000001</v>
      </c>
      <c r="N99" s="2">
        <v>0.01</v>
      </c>
      <c r="O99" s="3" t="s">
        <v>235</v>
      </c>
      <c r="P99" s="76"/>
      <c r="Q99" s="67">
        <f t="shared" si="23"/>
        <v>3.4613</v>
      </c>
      <c r="R99" s="72">
        <f t="shared" si="24"/>
        <v>0.25600000000000001</v>
      </c>
      <c r="S99" s="44"/>
      <c r="T99" s="14"/>
      <c r="W99" s="57">
        <v>3.3</v>
      </c>
      <c r="X99" s="72">
        <v>0.25600000000000001</v>
      </c>
      <c r="Y99" s="56">
        <f t="shared" si="25"/>
        <v>3.4613</v>
      </c>
      <c r="Z99" s="47"/>
      <c r="AA99" s="72"/>
      <c r="AB99" s="56"/>
      <c r="AC99" s="47">
        <v>3.5</v>
      </c>
      <c r="AD99" s="72">
        <v>0.40100000000000002</v>
      </c>
      <c r="AE99" s="56">
        <f>0.791*(1.697*AC99-3.557)+0.851</f>
        <v>2.7355575000000005</v>
      </c>
      <c r="AF99" s="45"/>
      <c r="AG99" s="72"/>
      <c r="AH99" s="56"/>
      <c r="AI99" s="45"/>
      <c r="AJ99" s="19">
        <v>3.5</v>
      </c>
      <c r="AK99" s="12"/>
      <c r="AL99" s="12"/>
      <c r="AM99" s="19"/>
      <c r="AQ99" s="13"/>
      <c r="AR99" s="13">
        <v>3.3</v>
      </c>
      <c r="AS99" s="13"/>
      <c r="AT99" s="14"/>
      <c r="AU99" s="13"/>
      <c r="AV99" s="13"/>
      <c r="AW99" s="12"/>
      <c r="AX99" s="12"/>
      <c r="AY99" s="13"/>
      <c r="AZ99" s="12"/>
      <c r="BA99" s="25"/>
    </row>
    <row r="100" spans="1:53" s="23" customFormat="1" x14ac:dyDescent="0.25">
      <c r="A100" s="1" t="s">
        <v>2</v>
      </c>
      <c r="B100" s="2">
        <v>3.7</v>
      </c>
      <c r="C100" s="74">
        <f t="shared" si="15"/>
        <v>3.7777000000000003</v>
      </c>
      <c r="D100" s="70">
        <v>-108.94799999999999</v>
      </c>
      <c r="E100" s="10">
        <v>40.090000000000003</v>
      </c>
      <c r="F100" s="17">
        <v>7</v>
      </c>
      <c r="G100" s="1">
        <v>1966</v>
      </c>
      <c r="H100">
        <v>7</v>
      </c>
      <c r="I100">
        <v>6</v>
      </c>
      <c r="J100">
        <v>5</v>
      </c>
      <c r="K100">
        <v>47</v>
      </c>
      <c r="L100">
        <v>8.4</v>
      </c>
      <c r="M100" s="73">
        <f t="shared" si="16"/>
        <v>0.22900000000000001</v>
      </c>
      <c r="N100" s="2">
        <v>0.01</v>
      </c>
      <c r="O100" s="3" t="s">
        <v>235</v>
      </c>
      <c r="P100" s="76"/>
      <c r="Q100" s="67">
        <f>V100</f>
        <v>3.7777000000000003</v>
      </c>
      <c r="R100" s="72">
        <f>U100</f>
        <v>0.22900000000000001</v>
      </c>
      <c r="S100" s="57">
        <v>3.7</v>
      </c>
      <c r="T100" s="14" t="s">
        <v>3</v>
      </c>
      <c r="U100" s="26">
        <v>0.22900000000000001</v>
      </c>
      <c r="V100" s="56">
        <f>0.791*S100+0.851</f>
        <v>3.7777000000000003</v>
      </c>
      <c r="W100" s="44"/>
      <c r="X100" s="72"/>
      <c r="Y100" s="56"/>
      <c r="Z100" s="47"/>
      <c r="AA100" s="72"/>
      <c r="AB100" s="56"/>
      <c r="AC100" s="47">
        <v>4.0999999999999996</v>
      </c>
      <c r="AD100" s="72">
        <v>0.40100000000000002</v>
      </c>
      <c r="AE100" s="56">
        <f>0.791*(1.697*AC100-3.557)+0.851</f>
        <v>3.5409537000000002</v>
      </c>
      <c r="AF100" s="45"/>
      <c r="AG100" s="72"/>
      <c r="AH100" s="56"/>
      <c r="AI100" s="45"/>
      <c r="AJ100" s="19">
        <v>4.0999999999999996</v>
      </c>
      <c r="AK100" s="12"/>
      <c r="AL100" s="12"/>
      <c r="AM100" s="19"/>
      <c r="AN100" s="12"/>
      <c r="AO100" s="12"/>
      <c r="AP100" s="13"/>
      <c r="AQ100" s="13"/>
      <c r="AR100" s="13"/>
      <c r="AS100" s="13">
        <v>3.7</v>
      </c>
      <c r="AT100" s="14" t="s">
        <v>3</v>
      </c>
      <c r="AU100" s="13"/>
      <c r="AV100" s="13"/>
      <c r="AW100" s="12"/>
      <c r="AX100" s="12"/>
      <c r="AY100" s="13"/>
      <c r="AZ100" s="12"/>
      <c r="BA100"/>
    </row>
    <row r="101" spans="1:53" x14ac:dyDescent="0.25">
      <c r="A101" s="1" t="s">
        <v>2</v>
      </c>
      <c r="B101" s="2">
        <v>2.5</v>
      </c>
      <c r="C101" s="74">
        <f t="shared" si="15"/>
        <v>2.8285</v>
      </c>
      <c r="D101" s="70">
        <v>-110.681</v>
      </c>
      <c r="E101" s="10">
        <v>42.219000000000001</v>
      </c>
      <c r="F101" s="17">
        <v>7</v>
      </c>
      <c r="G101" s="1">
        <v>1966</v>
      </c>
      <c r="H101">
        <v>7</v>
      </c>
      <c r="I101">
        <v>12</v>
      </c>
      <c r="J101">
        <v>21</v>
      </c>
      <c r="K101">
        <v>4</v>
      </c>
      <c r="L101">
        <v>13.9</v>
      </c>
      <c r="M101" s="73">
        <f t="shared" si="16"/>
        <v>0.25600000000000001</v>
      </c>
      <c r="N101" s="2">
        <v>0.01</v>
      </c>
      <c r="O101" s="3" t="s">
        <v>235</v>
      </c>
      <c r="P101" s="76"/>
      <c r="Q101" s="67">
        <f>Y101</f>
        <v>2.8285</v>
      </c>
      <c r="R101" s="72">
        <f>X101</f>
        <v>0.25600000000000001</v>
      </c>
      <c r="S101" s="44"/>
      <c r="T101" s="14"/>
      <c r="W101" s="57">
        <v>2.5</v>
      </c>
      <c r="X101" s="72">
        <v>0.25600000000000001</v>
      </c>
      <c r="Y101" s="56">
        <f>0.791*W101+0.851</f>
        <v>2.8285</v>
      </c>
      <c r="Z101" s="47"/>
      <c r="AA101" s="72"/>
      <c r="AB101" s="56"/>
      <c r="AC101" s="44"/>
      <c r="AD101" s="72"/>
      <c r="AE101" s="56"/>
      <c r="AF101" s="45"/>
      <c r="AG101" s="72"/>
      <c r="AH101" s="56"/>
      <c r="AI101" s="45"/>
      <c r="AK101" s="12"/>
      <c r="AL101" s="12"/>
      <c r="AM101" s="19"/>
      <c r="AQ101" s="13"/>
      <c r="AR101" s="13">
        <v>2.5</v>
      </c>
      <c r="AS101" s="13"/>
      <c r="AT101" s="14"/>
      <c r="AU101" s="13"/>
      <c r="AV101" s="13"/>
      <c r="AW101" s="12"/>
      <c r="AX101" s="12"/>
      <c r="AY101" s="13"/>
      <c r="AZ101" s="12"/>
    </row>
    <row r="102" spans="1:53" ht="60" customHeight="1" x14ac:dyDescent="0.25">
      <c r="A102" s="1" t="s">
        <v>2</v>
      </c>
      <c r="B102" s="2">
        <v>5.6</v>
      </c>
      <c r="C102" s="74">
        <f t="shared" si="15"/>
        <v>5.221141921750446</v>
      </c>
      <c r="D102" s="70">
        <v>-114.151</v>
      </c>
      <c r="E102" s="10">
        <v>37.463999999999999</v>
      </c>
      <c r="F102" s="17">
        <v>7</v>
      </c>
      <c r="G102" s="1">
        <v>1966</v>
      </c>
      <c r="H102">
        <v>8</v>
      </c>
      <c r="I102">
        <v>16</v>
      </c>
      <c r="J102">
        <v>18</v>
      </c>
      <c r="K102">
        <v>2</v>
      </c>
      <c r="L102">
        <v>32.9</v>
      </c>
      <c r="M102" s="73">
        <f t="shared" si="16"/>
        <v>0.19795825476092799</v>
      </c>
      <c r="N102" s="2">
        <v>0.01</v>
      </c>
      <c r="O102" s="3" t="s">
        <v>236</v>
      </c>
      <c r="P102" s="76">
        <f>1/((1/U102^2)+(1/AG102^2))</f>
        <v>3.9187470627992473E-2</v>
      </c>
      <c r="Q102" s="67">
        <f>(P102/U102^2*V102)+(P102/AG102^2*AH102)</f>
        <v>5.221141921750446</v>
      </c>
      <c r="R102" s="72">
        <f>SQRT(P102)</f>
        <v>0.19795825476092799</v>
      </c>
      <c r="S102" s="57">
        <v>5.2</v>
      </c>
      <c r="T102" s="14" t="s">
        <v>133</v>
      </c>
      <c r="U102" s="99">
        <v>0.26700000000000002</v>
      </c>
      <c r="V102" s="56">
        <f>0.791*S102+0.851</f>
        <v>4.9641999999999999</v>
      </c>
      <c r="W102" s="44"/>
      <c r="X102" s="72"/>
      <c r="Z102" s="47"/>
      <c r="AA102" s="72"/>
      <c r="AB102" s="56"/>
      <c r="AC102" s="47">
        <v>4.5999999999999996</v>
      </c>
      <c r="AD102" s="72">
        <v>0.40100000000000002</v>
      </c>
      <c r="AE102" s="56">
        <f>0.791*(1.697*AC102-3.557)+0.851</f>
        <v>4.2121171999999998</v>
      </c>
      <c r="AF102" s="59">
        <v>5.4</v>
      </c>
      <c r="AG102" s="72">
        <v>0.29499999999999998</v>
      </c>
      <c r="AH102" s="56">
        <f>1.162*AF102-0.74</f>
        <v>5.5347999999999997</v>
      </c>
      <c r="AI102" s="45" t="s">
        <v>127</v>
      </c>
      <c r="AJ102" s="19">
        <v>4.5999999999999996</v>
      </c>
      <c r="AK102" s="12"/>
      <c r="AL102" s="12" t="s">
        <v>114</v>
      </c>
      <c r="AM102" s="19"/>
      <c r="AN102" s="19">
        <v>5.4</v>
      </c>
      <c r="AQ102" s="13"/>
      <c r="AR102" s="13"/>
      <c r="AS102" s="13">
        <v>5.2</v>
      </c>
      <c r="AT102" s="14" t="s">
        <v>133</v>
      </c>
      <c r="AU102" s="13">
        <v>5</v>
      </c>
      <c r="AV102" s="13" t="s">
        <v>115</v>
      </c>
      <c r="AW102" s="35">
        <v>66000</v>
      </c>
      <c r="AX102" s="13" t="s">
        <v>115</v>
      </c>
      <c r="AY102" s="13"/>
      <c r="AZ102" s="100" t="s">
        <v>333</v>
      </c>
    </row>
    <row r="103" spans="1:53" x14ac:dyDescent="0.25">
      <c r="A103" s="1" t="s">
        <v>1</v>
      </c>
      <c r="B103" s="2">
        <v>3.7</v>
      </c>
      <c r="C103" s="74">
        <f t="shared" si="15"/>
        <v>3.0040229000000003</v>
      </c>
      <c r="D103" s="70">
        <v>-114.2</v>
      </c>
      <c r="E103" s="10">
        <v>37.299999999999997</v>
      </c>
      <c r="F103" s="17">
        <v>33</v>
      </c>
      <c r="G103" s="1">
        <v>1966</v>
      </c>
      <c r="H103">
        <v>8</v>
      </c>
      <c r="I103">
        <v>17</v>
      </c>
      <c r="J103">
        <v>14</v>
      </c>
      <c r="K103">
        <v>20</v>
      </c>
      <c r="L103">
        <v>56.1</v>
      </c>
      <c r="M103" s="73">
        <f t="shared" si="16"/>
        <v>0.40100000000000002</v>
      </c>
      <c r="N103" s="2">
        <v>0.01</v>
      </c>
      <c r="O103" s="3" t="s">
        <v>235</v>
      </c>
      <c r="P103" s="76"/>
      <c r="Q103" s="67">
        <f>AE103</f>
        <v>3.0040229000000003</v>
      </c>
      <c r="R103" s="72">
        <f>AD103</f>
        <v>0.40100000000000002</v>
      </c>
      <c r="S103" s="44"/>
      <c r="T103" s="14"/>
      <c r="W103" s="44"/>
      <c r="X103" s="72"/>
      <c r="Z103" s="47"/>
      <c r="AA103" s="72"/>
      <c r="AB103" s="56"/>
      <c r="AC103" s="57">
        <v>3.7</v>
      </c>
      <c r="AD103" s="72">
        <v>0.40100000000000002</v>
      </c>
      <c r="AE103" s="56">
        <f>0.791*(1.697*AC103-3.557)+0.851</f>
        <v>3.0040229000000003</v>
      </c>
      <c r="AF103" s="45"/>
      <c r="AG103" s="72"/>
      <c r="AH103" s="56"/>
      <c r="AI103" s="45">
        <v>0</v>
      </c>
      <c r="AJ103" s="13">
        <v>3.7</v>
      </c>
      <c r="AK103" s="12">
        <v>0</v>
      </c>
      <c r="AL103" s="12">
        <v>0</v>
      </c>
      <c r="AM103" s="19"/>
      <c r="AO103" s="12">
        <v>41</v>
      </c>
      <c r="AQ103" s="13"/>
      <c r="AR103" s="13"/>
      <c r="AS103" s="13"/>
      <c r="AT103" s="14"/>
      <c r="AU103" s="13"/>
      <c r="AV103" s="13"/>
      <c r="AW103" s="12"/>
      <c r="AX103" s="12"/>
      <c r="AY103" s="13"/>
      <c r="AZ103" s="12"/>
    </row>
    <row r="104" spans="1:53" x14ac:dyDescent="0.25">
      <c r="A104" s="1" t="s">
        <v>2</v>
      </c>
      <c r="B104" s="2">
        <v>4.7</v>
      </c>
      <c r="C104" s="74">
        <f t="shared" si="15"/>
        <v>4.4895999999999994</v>
      </c>
      <c r="D104" s="70">
        <v>-114.191</v>
      </c>
      <c r="E104" s="10">
        <v>37.439</v>
      </c>
      <c r="F104" s="17">
        <v>7</v>
      </c>
      <c r="G104" s="1">
        <v>1966</v>
      </c>
      <c r="H104">
        <v>8</v>
      </c>
      <c r="I104">
        <v>19</v>
      </c>
      <c r="J104">
        <v>10</v>
      </c>
      <c r="K104">
        <v>51</v>
      </c>
      <c r="L104">
        <v>37.9</v>
      </c>
      <c r="M104" s="73">
        <f t="shared" si="16"/>
        <v>0.22900000000000001</v>
      </c>
      <c r="N104" s="2">
        <v>0.01</v>
      </c>
      <c r="O104" s="3" t="s">
        <v>235</v>
      </c>
      <c r="P104" s="76"/>
      <c r="Q104" s="67">
        <f>V104</f>
        <v>4.4895999999999994</v>
      </c>
      <c r="R104" s="72">
        <f>U104</f>
        <v>0.22900000000000001</v>
      </c>
      <c r="S104" s="57">
        <v>4.5999999999999996</v>
      </c>
      <c r="T104" s="14" t="s">
        <v>133</v>
      </c>
      <c r="U104" s="26">
        <v>0.22900000000000001</v>
      </c>
      <c r="V104" s="56">
        <f>0.791*S104+0.851</f>
        <v>4.4895999999999994</v>
      </c>
      <c r="W104" s="44"/>
      <c r="X104" s="72"/>
      <c r="Z104" s="47"/>
      <c r="AA104" s="72"/>
      <c r="AB104" s="56"/>
      <c r="AC104" s="47">
        <v>4.2</v>
      </c>
      <c r="AD104" s="72">
        <v>0.40100000000000002</v>
      </c>
      <c r="AE104" s="56">
        <f>0.791*(1.697*AC104-3.557)+0.851</f>
        <v>3.6751864000000007</v>
      </c>
      <c r="AF104" s="45"/>
      <c r="AG104" s="72"/>
      <c r="AH104" s="56"/>
      <c r="AI104" s="45"/>
      <c r="AJ104" s="19">
        <v>4.2</v>
      </c>
      <c r="AK104" s="12"/>
      <c r="AL104" s="12"/>
      <c r="AM104" s="19"/>
      <c r="AQ104" s="13"/>
      <c r="AR104" s="13"/>
      <c r="AS104" s="13">
        <v>4.5999999999999996</v>
      </c>
      <c r="AT104" s="14" t="s">
        <v>133</v>
      </c>
      <c r="AU104" s="13"/>
      <c r="AV104" s="13"/>
      <c r="AW104" s="12"/>
      <c r="AX104" s="12"/>
      <c r="AY104" s="13"/>
      <c r="AZ104" s="12"/>
    </row>
    <row r="105" spans="1:53" x14ac:dyDescent="0.25">
      <c r="A105" s="1" t="s">
        <v>2</v>
      </c>
      <c r="B105" s="2">
        <v>3.8</v>
      </c>
      <c r="C105" s="74">
        <f t="shared" si="15"/>
        <v>3.8567999999999998</v>
      </c>
      <c r="D105" s="70">
        <v>-114.25</v>
      </c>
      <c r="E105" s="10">
        <v>37.448999999999998</v>
      </c>
      <c r="F105" s="17">
        <v>7</v>
      </c>
      <c r="G105" s="1">
        <v>1966</v>
      </c>
      <c r="H105">
        <v>8</v>
      </c>
      <c r="I105">
        <v>24</v>
      </c>
      <c r="J105">
        <v>4</v>
      </c>
      <c r="K105">
        <v>54</v>
      </c>
      <c r="L105">
        <v>28.8</v>
      </c>
      <c r="M105" s="73">
        <f t="shared" si="16"/>
        <v>0.22900000000000001</v>
      </c>
      <c r="N105" s="2">
        <v>0.01</v>
      </c>
      <c r="O105" s="3" t="s">
        <v>235</v>
      </c>
      <c r="P105" s="76"/>
      <c r="Q105" s="67">
        <f>V105</f>
        <v>3.8567999999999998</v>
      </c>
      <c r="R105" s="72">
        <f>U105</f>
        <v>0.22900000000000001</v>
      </c>
      <c r="S105" s="57">
        <v>3.8</v>
      </c>
      <c r="T105" s="14" t="s">
        <v>3</v>
      </c>
      <c r="U105" s="26">
        <v>0.22900000000000001</v>
      </c>
      <c r="V105" s="56">
        <f>0.791*S105+0.851</f>
        <v>3.8567999999999998</v>
      </c>
      <c r="W105" s="44"/>
      <c r="X105" s="72"/>
      <c r="Z105" s="47"/>
      <c r="AA105" s="72"/>
      <c r="AB105" s="56"/>
      <c r="AC105" s="44"/>
      <c r="AD105" s="72"/>
      <c r="AE105" s="56"/>
      <c r="AF105" s="45"/>
      <c r="AG105" s="72"/>
      <c r="AH105" s="56"/>
      <c r="AI105" s="45"/>
      <c r="AK105" s="12"/>
      <c r="AL105" s="12"/>
      <c r="AM105" s="19"/>
      <c r="AQ105" s="13"/>
      <c r="AR105" s="13"/>
      <c r="AS105" s="13">
        <v>3.8</v>
      </c>
      <c r="AT105" s="14" t="s">
        <v>3</v>
      </c>
      <c r="AU105" s="13"/>
      <c r="AV105" s="13"/>
      <c r="AW105" s="12"/>
      <c r="AX105" s="12"/>
      <c r="AY105" s="13"/>
      <c r="AZ105" s="12"/>
    </row>
    <row r="106" spans="1:53" x14ac:dyDescent="0.25">
      <c r="A106" s="1" t="s">
        <v>2</v>
      </c>
      <c r="B106" s="2">
        <v>3.2</v>
      </c>
      <c r="C106" s="74">
        <f t="shared" si="15"/>
        <v>3.3822000000000001</v>
      </c>
      <c r="D106" s="70">
        <v>-113.291</v>
      </c>
      <c r="E106" s="10">
        <v>37.508000000000003</v>
      </c>
      <c r="F106" s="17">
        <v>7</v>
      </c>
      <c r="G106" s="1">
        <v>1966</v>
      </c>
      <c r="H106">
        <v>9</v>
      </c>
      <c r="I106">
        <v>23</v>
      </c>
      <c r="J106">
        <v>0</v>
      </c>
      <c r="K106">
        <v>13</v>
      </c>
      <c r="L106">
        <v>57.1</v>
      </c>
      <c r="M106" s="73">
        <f t="shared" si="16"/>
        <v>0.25600000000000001</v>
      </c>
      <c r="N106" s="2">
        <v>0.01</v>
      </c>
      <c r="O106" s="3" t="s">
        <v>235</v>
      </c>
      <c r="P106" s="76"/>
      <c r="Q106" s="67">
        <f>Y106</f>
        <v>3.3822000000000001</v>
      </c>
      <c r="R106" s="72">
        <f>X106</f>
        <v>0.25600000000000001</v>
      </c>
      <c r="S106" s="44"/>
      <c r="T106" s="14"/>
      <c r="W106" s="57">
        <v>3.2</v>
      </c>
      <c r="X106" s="72">
        <v>0.25600000000000001</v>
      </c>
      <c r="Y106" s="56">
        <f>0.791*W106+0.851</f>
        <v>3.3822000000000001</v>
      </c>
      <c r="Z106" s="47"/>
      <c r="AA106" s="72"/>
      <c r="AB106" s="56"/>
      <c r="AC106" s="44"/>
      <c r="AD106" s="72"/>
      <c r="AE106" s="56"/>
      <c r="AF106" s="45"/>
      <c r="AG106" s="72"/>
      <c r="AH106" s="56"/>
      <c r="AI106" s="45"/>
      <c r="AK106" s="12"/>
      <c r="AL106" s="12"/>
      <c r="AM106" s="19"/>
      <c r="AQ106" s="13"/>
      <c r="AR106" s="13">
        <v>3.2</v>
      </c>
      <c r="AS106" s="13"/>
      <c r="AT106" s="14"/>
      <c r="AU106" s="13"/>
      <c r="AV106" s="13"/>
      <c r="AW106" s="12"/>
      <c r="AX106" s="12"/>
      <c r="AY106" s="13"/>
      <c r="AZ106" s="12"/>
    </row>
    <row r="107" spans="1:53" x14ac:dyDescent="0.25">
      <c r="A107" s="21" t="s">
        <v>2</v>
      </c>
      <c r="B107" s="13">
        <v>2.5</v>
      </c>
      <c r="C107" s="42">
        <f t="shared" si="15"/>
        <v>2.8285</v>
      </c>
      <c r="D107" s="71">
        <v>-110.468</v>
      </c>
      <c r="E107" s="18">
        <v>42.195999999999998</v>
      </c>
      <c r="F107" s="20">
        <v>7</v>
      </c>
      <c r="G107" s="21">
        <v>1966</v>
      </c>
      <c r="H107" s="12">
        <v>10</v>
      </c>
      <c r="I107" s="12">
        <v>4</v>
      </c>
      <c r="J107" s="12">
        <v>15</v>
      </c>
      <c r="K107" s="12">
        <v>34</v>
      </c>
      <c r="L107" s="12">
        <v>29.7</v>
      </c>
      <c r="M107" s="73">
        <f t="shared" si="16"/>
        <v>0.25600000000000001</v>
      </c>
      <c r="N107" s="2">
        <v>0.01</v>
      </c>
      <c r="O107" s="3" t="s">
        <v>235</v>
      </c>
      <c r="P107" s="76"/>
      <c r="Q107" s="67">
        <f>Y107</f>
        <v>2.8285</v>
      </c>
      <c r="R107" s="72">
        <f>X107</f>
        <v>0.25600000000000001</v>
      </c>
      <c r="S107" s="44"/>
      <c r="T107" s="14"/>
      <c r="W107" s="57">
        <v>2.5</v>
      </c>
      <c r="X107" s="72">
        <v>0.25600000000000001</v>
      </c>
      <c r="Y107" s="56">
        <f>0.791*W107+0.851</f>
        <v>2.8285</v>
      </c>
      <c r="Z107" s="47"/>
      <c r="AA107" s="72"/>
      <c r="AB107" s="56"/>
      <c r="AC107" s="47">
        <v>3.8</v>
      </c>
      <c r="AD107" s="72">
        <v>0.40100000000000002</v>
      </c>
      <c r="AE107" s="56">
        <f>0.791*(1.697*AC107-3.557)+0.851</f>
        <v>3.1382555999999999</v>
      </c>
      <c r="AF107" s="45"/>
      <c r="AG107" s="72"/>
      <c r="AH107" s="56"/>
      <c r="AI107" s="45"/>
      <c r="AJ107" s="19">
        <v>3.8</v>
      </c>
      <c r="AK107" s="12"/>
      <c r="AL107" s="12"/>
      <c r="AM107" s="19"/>
      <c r="AQ107" s="13"/>
      <c r="AR107" s="13">
        <v>2.5</v>
      </c>
      <c r="AS107" s="13"/>
      <c r="AT107" s="14"/>
      <c r="AU107" s="13"/>
      <c r="AV107" s="13"/>
      <c r="AW107" s="12"/>
      <c r="AX107" s="12"/>
      <c r="AY107" s="13"/>
      <c r="AZ107" s="12"/>
    </row>
    <row r="108" spans="1:53" x14ac:dyDescent="0.25">
      <c r="A108" s="1" t="s">
        <v>2</v>
      </c>
      <c r="B108" s="2">
        <v>2.5</v>
      </c>
      <c r="C108" s="74">
        <f t="shared" si="15"/>
        <v>2.8285</v>
      </c>
      <c r="D108" s="70">
        <v>-110.476</v>
      </c>
      <c r="E108" s="10">
        <v>42.057000000000002</v>
      </c>
      <c r="F108" s="17">
        <v>7</v>
      </c>
      <c r="G108" s="1">
        <v>1966</v>
      </c>
      <c r="H108">
        <v>10</v>
      </c>
      <c r="I108">
        <v>14</v>
      </c>
      <c r="J108">
        <v>21</v>
      </c>
      <c r="K108">
        <v>9</v>
      </c>
      <c r="L108">
        <v>37.6</v>
      </c>
      <c r="M108" s="73">
        <f t="shared" si="16"/>
        <v>0.25600000000000001</v>
      </c>
      <c r="N108" s="2">
        <v>0.01</v>
      </c>
      <c r="O108" s="3" t="s">
        <v>235</v>
      </c>
      <c r="P108" s="76"/>
      <c r="Q108" s="67">
        <f>Y108</f>
        <v>2.8285</v>
      </c>
      <c r="R108" s="72">
        <f>X108</f>
        <v>0.25600000000000001</v>
      </c>
      <c r="S108" s="44"/>
      <c r="T108" s="14"/>
      <c r="W108" s="57">
        <v>2.5</v>
      </c>
      <c r="X108" s="72">
        <v>0.25600000000000001</v>
      </c>
      <c r="Y108" s="56">
        <f>0.791*W108+0.851</f>
        <v>2.8285</v>
      </c>
      <c r="Z108" s="47"/>
      <c r="AA108" s="72"/>
      <c r="AB108" s="56"/>
      <c r="AC108" s="44"/>
      <c r="AD108" s="72"/>
      <c r="AE108" s="56"/>
      <c r="AF108" s="45"/>
      <c r="AG108" s="72"/>
      <c r="AH108" s="56"/>
      <c r="AI108" s="45"/>
      <c r="AK108" s="12"/>
      <c r="AL108" s="12"/>
      <c r="AM108" s="19"/>
      <c r="AQ108" s="13"/>
      <c r="AR108" s="13">
        <v>2.5</v>
      </c>
      <c r="AS108" s="13"/>
      <c r="AT108" s="14"/>
      <c r="AU108" s="13"/>
      <c r="AV108" s="13"/>
      <c r="AW108" s="12"/>
      <c r="AX108" s="12"/>
      <c r="AY108" s="13"/>
      <c r="AZ108" s="12"/>
    </row>
    <row r="109" spans="1:53" x14ac:dyDescent="0.25">
      <c r="A109" s="1" t="s">
        <v>2</v>
      </c>
      <c r="B109" s="2">
        <v>4.2</v>
      </c>
      <c r="C109" s="74">
        <f t="shared" si="15"/>
        <v>4.1732000000000005</v>
      </c>
      <c r="D109" s="70">
        <v>-113.157</v>
      </c>
      <c r="E109" s="10">
        <v>38.195999999999998</v>
      </c>
      <c r="F109" s="17">
        <v>7</v>
      </c>
      <c r="G109" s="1">
        <v>1966</v>
      </c>
      <c r="H109">
        <v>10</v>
      </c>
      <c r="I109">
        <v>21</v>
      </c>
      <c r="J109">
        <v>7</v>
      </c>
      <c r="K109">
        <v>13</v>
      </c>
      <c r="L109">
        <v>48.9</v>
      </c>
      <c r="M109" s="73">
        <f t="shared" si="16"/>
        <v>0.22900000000000001</v>
      </c>
      <c r="N109" s="2">
        <v>0.01</v>
      </c>
      <c r="O109" s="3" t="s">
        <v>235</v>
      </c>
      <c r="P109" s="76"/>
      <c r="Q109" s="67">
        <f>V109</f>
        <v>4.1732000000000005</v>
      </c>
      <c r="R109" s="72">
        <f>U109</f>
        <v>0.22900000000000001</v>
      </c>
      <c r="S109" s="57">
        <v>4.2</v>
      </c>
      <c r="T109" s="14" t="s">
        <v>3</v>
      </c>
      <c r="U109" s="26">
        <v>0.22900000000000001</v>
      </c>
      <c r="V109" s="56">
        <f>0.791*S109+0.851</f>
        <v>4.1732000000000005</v>
      </c>
      <c r="W109" s="44"/>
      <c r="X109" s="72"/>
      <c r="Z109" s="47"/>
      <c r="AA109" s="72"/>
      <c r="AB109" s="56"/>
      <c r="AC109" s="44"/>
      <c r="AD109" s="72"/>
      <c r="AE109" s="56"/>
      <c r="AF109" s="45"/>
      <c r="AG109" s="72"/>
      <c r="AH109" s="56"/>
      <c r="AI109" s="45"/>
      <c r="AK109" s="12"/>
      <c r="AL109" s="12"/>
      <c r="AM109" s="19"/>
      <c r="AQ109" s="13"/>
      <c r="AR109" s="13"/>
      <c r="AS109" s="13">
        <v>4.2</v>
      </c>
      <c r="AT109" s="14" t="s">
        <v>3</v>
      </c>
      <c r="AU109" s="13"/>
      <c r="AV109" s="13"/>
      <c r="AW109" s="12"/>
      <c r="AX109" s="12"/>
      <c r="AY109" s="13"/>
      <c r="AZ109" s="12"/>
      <c r="BA109" s="23"/>
    </row>
    <row r="110" spans="1:53" x14ac:dyDescent="0.25">
      <c r="A110" s="1" t="s">
        <v>1</v>
      </c>
      <c r="B110" s="2">
        <v>4.3</v>
      </c>
      <c r="C110" s="74">
        <f t="shared" si="15"/>
        <v>3.8094191000000004</v>
      </c>
      <c r="D110" s="70">
        <v>-114.2</v>
      </c>
      <c r="E110" s="10">
        <v>37.299999999999997</v>
      </c>
      <c r="F110" s="17">
        <v>24</v>
      </c>
      <c r="G110" s="1">
        <v>1966</v>
      </c>
      <c r="H110">
        <v>10</v>
      </c>
      <c r="I110">
        <v>28</v>
      </c>
      <c r="J110">
        <v>6</v>
      </c>
      <c r="K110">
        <v>30</v>
      </c>
      <c r="L110">
        <v>44.4</v>
      </c>
      <c r="M110" s="73">
        <f t="shared" si="16"/>
        <v>0.40100000000000002</v>
      </c>
      <c r="N110" s="2">
        <v>0.01</v>
      </c>
      <c r="O110" s="3" t="s">
        <v>235</v>
      </c>
      <c r="P110" s="76"/>
      <c r="Q110" s="67">
        <f>AE110</f>
        <v>3.8094191000000004</v>
      </c>
      <c r="R110" s="72">
        <f>AD110</f>
        <v>0.40100000000000002</v>
      </c>
      <c r="S110" s="44"/>
      <c r="T110" s="14"/>
      <c r="W110" s="44"/>
      <c r="X110" s="72"/>
      <c r="Z110" s="47"/>
      <c r="AA110" s="72"/>
      <c r="AB110" s="56"/>
      <c r="AC110" s="57">
        <v>4.3</v>
      </c>
      <c r="AD110" s="72">
        <v>0.40100000000000002</v>
      </c>
      <c r="AE110" s="56">
        <f>0.791*(1.697*AC110-3.557)+0.851</f>
        <v>3.8094191000000004</v>
      </c>
      <c r="AF110" s="45"/>
      <c r="AG110" s="72"/>
      <c r="AH110" s="56"/>
      <c r="AI110" s="45">
        <v>0</v>
      </c>
      <c r="AJ110" s="13">
        <v>4.3</v>
      </c>
      <c r="AK110" s="12">
        <v>0</v>
      </c>
      <c r="AL110" s="12">
        <v>0</v>
      </c>
      <c r="AM110" s="19"/>
      <c r="AO110" s="12">
        <v>41</v>
      </c>
      <c r="AQ110" s="13"/>
      <c r="AR110" s="13"/>
      <c r="AS110" s="13"/>
      <c r="AT110" s="14"/>
      <c r="AU110" s="13"/>
      <c r="AV110" s="13"/>
      <c r="AW110" s="12"/>
      <c r="AX110" s="12"/>
      <c r="AY110" s="13"/>
      <c r="AZ110" s="12"/>
    </row>
    <row r="111" spans="1:53" x14ac:dyDescent="0.25">
      <c r="A111" s="1" t="s">
        <v>2</v>
      </c>
      <c r="B111" s="2">
        <v>2.8</v>
      </c>
      <c r="C111" s="74">
        <f t="shared" si="15"/>
        <v>3.0657999999999999</v>
      </c>
      <c r="D111" s="70">
        <v>-110.53400000000001</v>
      </c>
      <c r="E111" s="10">
        <v>42.002000000000002</v>
      </c>
      <c r="F111" s="17">
        <v>7</v>
      </c>
      <c r="G111" s="1">
        <v>1966</v>
      </c>
      <c r="H111">
        <v>11</v>
      </c>
      <c r="I111">
        <v>3</v>
      </c>
      <c r="J111">
        <v>20</v>
      </c>
      <c r="K111">
        <v>24</v>
      </c>
      <c r="L111">
        <v>15.7</v>
      </c>
      <c r="M111" s="73">
        <f t="shared" si="16"/>
        <v>0.25600000000000001</v>
      </c>
      <c r="N111" s="2">
        <v>0.01</v>
      </c>
      <c r="O111" s="3" t="s">
        <v>235</v>
      </c>
      <c r="P111" s="76"/>
      <c r="Q111" s="67">
        <f>Y111</f>
        <v>3.0657999999999999</v>
      </c>
      <c r="R111" s="72">
        <f>X111</f>
        <v>0.25600000000000001</v>
      </c>
      <c r="S111" s="44"/>
      <c r="T111" s="14"/>
      <c r="W111" s="57">
        <v>2.8</v>
      </c>
      <c r="X111" s="72">
        <v>0.25600000000000001</v>
      </c>
      <c r="Y111" s="56">
        <f>0.791*W111+0.851</f>
        <v>3.0657999999999999</v>
      </c>
      <c r="Z111" s="47"/>
      <c r="AA111" s="72"/>
      <c r="AB111" s="56"/>
      <c r="AC111" s="44"/>
      <c r="AD111" s="72"/>
      <c r="AE111" s="56"/>
      <c r="AF111" s="45"/>
      <c r="AG111" s="72"/>
      <c r="AH111" s="56"/>
      <c r="AI111" s="45"/>
      <c r="AK111" s="12"/>
      <c r="AL111" s="12"/>
      <c r="AM111" s="19"/>
      <c r="AQ111" s="13"/>
      <c r="AR111" s="13">
        <v>2.8</v>
      </c>
      <c r="AS111" s="13"/>
      <c r="AT111" s="14"/>
      <c r="AU111" s="13"/>
      <c r="AV111" s="13"/>
      <c r="AW111" s="12"/>
      <c r="AX111" s="12"/>
      <c r="AY111" s="13"/>
      <c r="AZ111" s="12"/>
    </row>
    <row r="112" spans="1:53" x14ac:dyDescent="0.25">
      <c r="A112" s="1" t="s">
        <v>2</v>
      </c>
      <c r="B112" s="2">
        <v>2.6</v>
      </c>
      <c r="C112" s="74">
        <f t="shared" si="15"/>
        <v>2.9076</v>
      </c>
      <c r="D112" s="70">
        <v>-112.61799999999999</v>
      </c>
      <c r="E112" s="10">
        <v>41.741</v>
      </c>
      <c r="F112" s="17">
        <v>7</v>
      </c>
      <c r="G112" s="1">
        <v>1966</v>
      </c>
      <c r="H112">
        <v>11</v>
      </c>
      <c r="I112">
        <v>12</v>
      </c>
      <c r="J112">
        <v>6</v>
      </c>
      <c r="K112">
        <v>0</v>
      </c>
      <c r="L112">
        <v>41.4</v>
      </c>
      <c r="M112" s="73">
        <f t="shared" si="16"/>
        <v>0.25600000000000001</v>
      </c>
      <c r="N112" s="2">
        <v>0.01</v>
      </c>
      <c r="O112" s="3" t="s">
        <v>235</v>
      </c>
      <c r="P112" s="76"/>
      <c r="Q112" s="67">
        <f>Y112</f>
        <v>2.9076</v>
      </c>
      <c r="R112" s="72">
        <f>X112</f>
        <v>0.25600000000000001</v>
      </c>
      <c r="S112" s="44"/>
      <c r="T112" s="14"/>
      <c r="W112" s="57">
        <v>2.6</v>
      </c>
      <c r="X112" s="72">
        <v>0.25600000000000001</v>
      </c>
      <c r="Y112" s="56">
        <f>0.791*W112+0.851</f>
        <v>2.9076</v>
      </c>
      <c r="Z112" s="47"/>
      <c r="AA112" s="72"/>
      <c r="AB112" s="56"/>
      <c r="AC112" s="44"/>
      <c r="AD112" s="72"/>
      <c r="AE112" s="56"/>
      <c r="AF112" s="45"/>
      <c r="AG112" s="72"/>
      <c r="AH112" s="56"/>
      <c r="AI112" s="45"/>
      <c r="AK112" s="12"/>
      <c r="AL112" s="12"/>
      <c r="AM112" s="19"/>
      <c r="AQ112" s="13"/>
      <c r="AR112" s="13">
        <v>2.6</v>
      </c>
      <c r="AS112" s="13"/>
      <c r="AT112" s="14"/>
      <c r="AU112" s="13"/>
      <c r="AV112" s="13"/>
      <c r="AW112" s="12"/>
      <c r="AX112" s="12"/>
      <c r="AY112" s="13"/>
      <c r="AZ112" s="12"/>
    </row>
    <row r="113" spans="1:52" x14ac:dyDescent="0.25">
      <c r="A113" s="1" t="s">
        <v>2</v>
      </c>
      <c r="B113" s="2">
        <v>3.2</v>
      </c>
      <c r="C113" s="74">
        <f t="shared" si="15"/>
        <v>3.3822000000000001</v>
      </c>
      <c r="D113" s="70">
        <v>-112.73099999999999</v>
      </c>
      <c r="E113" s="10">
        <v>41.744999999999997</v>
      </c>
      <c r="F113" s="17">
        <v>7</v>
      </c>
      <c r="G113" s="1">
        <v>1966</v>
      </c>
      <c r="H113">
        <v>11</v>
      </c>
      <c r="I113">
        <v>14</v>
      </c>
      <c r="J113">
        <v>14</v>
      </c>
      <c r="K113">
        <v>30</v>
      </c>
      <c r="L113">
        <v>49.9</v>
      </c>
      <c r="M113" s="73">
        <f t="shared" si="16"/>
        <v>0.25600000000000001</v>
      </c>
      <c r="N113" s="2">
        <v>0.01</v>
      </c>
      <c r="O113" s="3" t="s">
        <v>235</v>
      </c>
      <c r="P113" s="76"/>
      <c r="Q113" s="67">
        <f>Y113</f>
        <v>3.3822000000000001</v>
      </c>
      <c r="R113" s="72">
        <f>X113</f>
        <v>0.25600000000000001</v>
      </c>
      <c r="S113" s="44"/>
      <c r="T113" s="14"/>
      <c r="W113" s="57">
        <v>3.2</v>
      </c>
      <c r="X113" s="72">
        <v>0.25600000000000001</v>
      </c>
      <c r="Y113" s="56">
        <f>0.791*W113+0.851</f>
        <v>3.3822000000000001</v>
      </c>
      <c r="Z113" s="47"/>
      <c r="AA113" s="72"/>
      <c r="AB113" s="56"/>
      <c r="AC113" s="44"/>
      <c r="AD113" s="72"/>
      <c r="AE113" s="56"/>
      <c r="AF113" s="45"/>
      <c r="AG113" s="72"/>
      <c r="AH113" s="56"/>
      <c r="AI113" s="45"/>
      <c r="AK113" s="12"/>
      <c r="AL113" s="12"/>
      <c r="AM113" s="19"/>
      <c r="AQ113" s="13"/>
      <c r="AR113" s="13">
        <v>3.2</v>
      </c>
      <c r="AS113" s="13"/>
      <c r="AT113" s="14"/>
      <c r="AU113" s="13"/>
      <c r="AV113" s="13"/>
      <c r="AW113" s="12"/>
      <c r="AX113" s="12"/>
      <c r="AY113" s="13"/>
      <c r="AZ113" s="12"/>
    </row>
    <row r="114" spans="1:52" x14ac:dyDescent="0.25">
      <c r="A114" s="1" t="s">
        <v>2</v>
      </c>
      <c r="B114" s="2">
        <v>2.5</v>
      </c>
      <c r="C114" s="74">
        <f t="shared" si="15"/>
        <v>2.8285</v>
      </c>
      <c r="D114" s="70">
        <v>-110.40600000000001</v>
      </c>
      <c r="E114" s="10">
        <v>42.024999999999999</v>
      </c>
      <c r="F114" s="17">
        <v>7</v>
      </c>
      <c r="G114" s="1">
        <v>1966</v>
      </c>
      <c r="H114">
        <v>11</v>
      </c>
      <c r="I114">
        <v>18</v>
      </c>
      <c r="J114">
        <v>22</v>
      </c>
      <c r="K114">
        <v>12</v>
      </c>
      <c r="L114">
        <v>17.7</v>
      </c>
      <c r="M114" s="73">
        <f t="shared" si="16"/>
        <v>0.25600000000000001</v>
      </c>
      <c r="N114" s="2">
        <v>0.01</v>
      </c>
      <c r="O114" s="3" t="s">
        <v>235</v>
      </c>
      <c r="P114" s="76"/>
      <c r="Q114" s="67">
        <f>Y114</f>
        <v>2.8285</v>
      </c>
      <c r="R114" s="72">
        <f>X114</f>
        <v>0.25600000000000001</v>
      </c>
      <c r="S114" s="44"/>
      <c r="T114" s="14"/>
      <c r="W114" s="57">
        <v>2.5</v>
      </c>
      <c r="X114" s="72">
        <v>0.25600000000000001</v>
      </c>
      <c r="Y114" s="56">
        <f>0.791*W114+0.851</f>
        <v>2.8285</v>
      </c>
      <c r="Z114" s="47"/>
      <c r="AA114" s="72"/>
      <c r="AB114" s="56"/>
      <c r="AC114" s="44"/>
      <c r="AD114" s="72"/>
      <c r="AE114" s="56"/>
      <c r="AF114" s="45"/>
      <c r="AG114" s="72"/>
      <c r="AH114" s="56"/>
      <c r="AI114" s="45"/>
      <c r="AK114" s="12"/>
      <c r="AL114" s="12"/>
      <c r="AM114" s="19"/>
      <c r="AQ114" s="13"/>
      <c r="AR114" s="13">
        <v>2.5</v>
      </c>
      <c r="AS114" s="13"/>
      <c r="AT114" s="14"/>
      <c r="AU114" s="13"/>
      <c r="AV114" s="13"/>
      <c r="AW114" s="12"/>
      <c r="AX114" s="12"/>
      <c r="AY114" s="13"/>
      <c r="AZ114" s="12"/>
    </row>
    <row r="115" spans="1:52" x14ac:dyDescent="0.25">
      <c r="A115" s="1" t="s">
        <v>1</v>
      </c>
      <c r="B115" s="2">
        <v>4.4000000000000004</v>
      </c>
      <c r="C115" s="74">
        <f t="shared" si="15"/>
        <v>3.9436518000000009</v>
      </c>
      <c r="D115" s="70">
        <v>-114.2</v>
      </c>
      <c r="E115" s="10">
        <v>37.299999999999997</v>
      </c>
      <c r="F115" s="17">
        <v>33</v>
      </c>
      <c r="G115" s="1">
        <v>1967</v>
      </c>
      <c r="H115">
        <v>1</v>
      </c>
      <c r="I115">
        <v>2</v>
      </c>
      <c r="J115">
        <v>9</v>
      </c>
      <c r="K115">
        <v>11</v>
      </c>
      <c r="L115">
        <v>2.2000000000000002</v>
      </c>
      <c r="M115" s="73">
        <f t="shared" si="16"/>
        <v>0.40100000000000002</v>
      </c>
      <c r="N115" s="2">
        <v>0.01</v>
      </c>
      <c r="O115" s="3" t="s">
        <v>235</v>
      </c>
      <c r="P115" s="76"/>
      <c r="Q115" s="67">
        <f>AE115</f>
        <v>3.9436518000000009</v>
      </c>
      <c r="R115" s="72">
        <f>AD115</f>
        <v>0.40100000000000002</v>
      </c>
      <c r="S115" s="44"/>
      <c r="T115" s="14"/>
      <c r="W115" s="44"/>
      <c r="X115" s="72"/>
      <c r="Z115" s="47"/>
      <c r="AA115" s="72"/>
      <c r="AB115" s="56"/>
      <c r="AC115" s="57">
        <v>4.4000000000000004</v>
      </c>
      <c r="AD115" s="72">
        <v>0.40100000000000002</v>
      </c>
      <c r="AE115" s="56">
        <f>0.791*(1.697*AC115-3.557)+0.851</f>
        <v>3.9436518000000009</v>
      </c>
      <c r="AF115" s="45"/>
      <c r="AG115" s="72"/>
      <c r="AH115" s="56"/>
      <c r="AI115" s="45" t="s">
        <v>12</v>
      </c>
      <c r="AJ115" s="13">
        <v>4.4000000000000004</v>
      </c>
      <c r="AK115" s="12">
        <v>0</v>
      </c>
      <c r="AL115" s="12">
        <v>0</v>
      </c>
      <c r="AM115" s="19"/>
      <c r="AO115" s="12">
        <v>41</v>
      </c>
      <c r="AQ115" s="13"/>
      <c r="AR115" s="13"/>
      <c r="AS115" s="13"/>
      <c r="AT115" s="14"/>
      <c r="AU115" s="13"/>
      <c r="AV115" s="13"/>
      <c r="AW115" s="12"/>
      <c r="AX115" s="12"/>
      <c r="AY115" s="13"/>
      <c r="AZ115" s="12"/>
    </row>
    <row r="116" spans="1:52" x14ac:dyDescent="0.25">
      <c r="A116" s="21" t="s">
        <v>2</v>
      </c>
      <c r="B116" s="13">
        <v>2.5</v>
      </c>
      <c r="C116" s="42">
        <f t="shared" si="15"/>
        <v>2.8285</v>
      </c>
      <c r="D116" s="71">
        <v>-110.166</v>
      </c>
      <c r="E116" s="18">
        <v>37.832999999999998</v>
      </c>
      <c r="F116" s="20">
        <v>7</v>
      </c>
      <c r="G116" s="21">
        <v>1967</v>
      </c>
      <c r="H116" s="12">
        <v>2</v>
      </c>
      <c r="I116" s="12">
        <v>1</v>
      </c>
      <c r="J116" s="12">
        <v>20</v>
      </c>
      <c r="K116" s="12">
        <v>15</v>
      </c>
      <c r="L116" s="12">
        <v>10.1</v>
      </c>
      <c r="M116" s="73">
        <f t="shared" si="16"/>
        <v>0.25600000000000001</v>
      </c>
      <c r="N116" s="2">
        <v>0.01</v>
      </c>
      <c r="O116" s="3" t="s">
        <v>235</v>
      </c>
      <c r="P116" s="76"/>
      <c r="Q116" s="67">
        <f>Y116</f>
        <v>2.8285</v>
      </c>
      <c r="R116" s="72">
        <f>X116</f>
        <v>0.25600000000000001</v>
      </c>
      <c r="S116" s="44"/>
      <c r="T116" s="14"/>
      <c r="W116" s="57">
        <v>2.5</v>
      </c>
      <c r="X116" s="72">
        <v>0.25600000000000001</v>
      </c>
      <c r="Y116" s="56">
        <f>0.791*W116+0.851</f>
        <v>2.8285</v>
      </c>
      <c r="Z116" s="47"/>
      <c r="AA116" s="72"/>
      <c r="AB116" s="56"/>
      <c r="AC116" s="47">
        <v>3.8</v>
      </c>
      <c r="AD116" s="72">
        <v>0.40100000000000002</v>
      </c>
      <c r="AE116" s="56">
        <f>0.791*(1.697*AC116-3.557)+0.851</f>
        <v>3.1382555999999999</v>
      </c>
      <c r="AF116" s="45"/>
      <c r="AG116" s="72"/>
      <c r="AH116" s="56"/>
      <c r="AI116" s="45"/>
      <c r="AJ116" s="19">
        <v>3.8</v>
      </c>
      <c r="AK116" s="12"/>
      <c r="AL116" s="12"/>
      <c r="AM116" s="19"/>
      <c r="AQ116" s="13"/>
      <c r="AR116" s="13">
        <v>2.5</v>
      </c>
      <c r="AS116" s="13"/>
      <c r="AT116" s="14"/>
      <c r="AU116" s="13"/>
      <c r="AV116" s="13"/>
      <c r="AW116" s="12"/>
      <c r="AX116" s="12"/>
      <c r="AY116" s="13"/>
      <c r="AZ116" s="12"/>
    </row>
    <row r="117" spans="1:52" x14ac:dyDescent="0.25">
      <c r="A117" s="1" t="s">
        <v>2</v>
      </c>
      <c r="B117" s="2">
        <v>4</v>
      </c>
      <c r="C117" s="74">
        <f t="shared" si="15"/>
        <v>4.0150000000000006</v>
      </c>
      <c r="D117" s="70">
        <v>-109.054</v>
      </c>
      <c r="E117" s="10">
        <v>40.113</v>
      </c>
      <c r="F117" s="17">
        <v>7</v>
      </c>
      <c r="G117" s="1">
        <v>1967</v>
      </c>
      <c r="H117">
        <v>2</v>
      </c>
      <c r="I117">
        <v>15</v>
      </c>
      <c r="J117">
        <v>3</v>
      </c>
      <c r="K117">
        <v>28</v>
      </c>
      <c r="L117">
        <v>3.5</v>
      </c>
      <c r="M117" s="73">
        <f t="shared" si="16"/>
        <v>0.22900000000000001</v>
      </c>
      <c r="N117" s="2">
        <v>0.01</v>
      </c>
      <c r="O117" s="3" t="s">
        <v>235</v>
      </c>
      <c r="P117" s="76"/>
      <c r="Q117" s="67">
        <f>V117</f>
        <v>4.0150000000000006</v>
      </c>
      <c r="R117" s="72">
        <f>U117</f>
        <v>0.22900000000000001</v>
      </c>
      <c r="S117" s="59">
        <v>4</v>
      </c>
      <c r="T117" s="14" t="s">
        <v>3</v>
      </c>
      <c r="U117" s="26">
        <v>0.22900000000000001</v>
      </c>
      <c r="V117" s="56">
        <f>0.791*S117+0.851</f>
        <v>4.0150000000000006</v>
      </c>
      <c r="W117" s="44"/>
      <c r="X117" s="72"/>
      <c r="Z117" s="47"/>
      <c r="AA117" s="72"/>
      <c r="AB117" s="56"/>
      <c r="AC117" s="47">
        <v>4.5</v>
      </c>
      <c r="AD117" s="72">
        <v>0.40100000000000002</v>
      </c>
      <c r="AE117" s="56">
        <f>0.791*(1.697*AC117-3.557)+0.851</f>
        <v>4.0778844999999997</v>
      </c>
      <c r="AF117" s="45"/>
      <c r="AG117" s="72"/>
      <c r="AH117" s="56"/>
      <c r="AI117" s="45"/>
      <c r="AJ117" s="19">
        <v>4.5</v>
      </c>
      <c r="AK117" s="12"/>
      <c r="AL117" s="12"/>
      <c r="AM117" s="19"/>
      <c r="AQ117" s="13"/>
      <c r="AR117" s="13"/>
      <c r="AS117" s="19">
        <v>4</v>
      </c>
      <c r="AT117" s="14" t="s">
        <v>3</v>
      </c>
      <c r="AU117" s="13"/>
      <c r="AV117" s="13"/>
      <c r="AW117" s="12"/>
      <c r="AX117" s="12"/>
      <c r="AY117" s="13"/>
      <c r="AZ117" s="12"/>
    </row>
    <row r="118" spans="1:52" x14ac:dyDescent="0.25">
      <c r="A118" s="1" t="s">
        <v>2</v>
      </c>
      <c r="B118" s="2">
        <v>2.7</v>
      </c>
      <c r="C118" s="74">
        <f t="shared" si="15"/>
        <v>2.9867000000000004</v>
      </c>
      <c r="D118" s="70">
        <v>-108.971</v>
      </c>
      <c r="E118" s="10">
        <v>40.218000000000004</v>
      </c>
      <c r="F118" s="17">
        <v>7</v>
      </c>
      <c r="G118" s="1">
        <v>1967</v>
      </c>
      <c r="H118">
        <v>2</v>
      </c>
      <c r="I118">
        <v>15</v>
      </c>
      <c r="J118">
        <v>4</v>
      </c>
      <c r="K118">
        <v>33</v>
      </c>
      <c r="L118">
        <v>22.2</v>
      </c>
      <c r="M118" s="73">
        <f t="shared" si="16"/>
        <v>0.25600000000000001</v>
      </c>
      <c r="N118" s="2">
        <v>0.01</v>
      </c>
      <c r="O118" s="3" t="s">
        <v>235</v>
      </c>
      <c r="P118" s="76"/>
      <c r="Q118" s="67">
        <f>Y118</f>
        <v>2.9867000000000004</v>
      </c>
      <c r="R118" s="72">
        <f>X118</f>
        <v>0.25600000000000001</v>
      </c>
      <c r="S118" s="44"/>
      <c r="T118" s="14"/>
      <c r="W118" s="57">
        <v>2.7</v>
      </c>
      <c r="X118" s="72">
        <v>0.25600000000000001</v>
      </c>
      <c r="Y118" s="56">
        <f>0.791*W118+0.851</f>
        <v>2.9867000000000004</v>
      </c>
      <c r="Z118" s="47"/>
      <c r="AA118" s="72"/>
      <c r="AB118" s="56"/>
      <c r="AC118" s="44"/>
      <c r="AD118" s="72"/>
      <c r="AE118" s="56"/>
      <c r="AF118" s="45"/>
      <c r="AG118" s="72"/>
      <c r="AH118" s="56"/>
      <c r="AI118" s="45"/>
      <c r="AK118" s="12"/>
      <c r="AL118" s="12"/>
      <c r="AM118" s="19"/>
      <c r="AQ118" s="13"/>
      <c r="AR118" s="13">
        <v>2.7</v>
      </c>
      <c r="AS118" s="13"/>
      <c r="AT118" s="14"/>
      <c r="AU118" s="13"/>
      <c r="AV118" s="13"/>
      <c r="AW118" s="12"/>
      <c r="AX118" s="12"/>
      <c r="AY118" s="13"/>
      <c r="AZ118" s="12"/>
    </row>
    <row r="119" spans="1:52" ht="24.75" x14ac:dyDescent="0.25">
      <c r="A119" s="1" t="s">
        <v>1</v>
      </c>
      <c r="B119" s="2">
        <v>3.4</v>
      </c>
      <c r="C119" s="74">
        <f t="shared" si="15"/>
        <v>2.6013248000000004</v>
      </c>
      <c r="D119" s="70">
        <v>-110.37</v>
      </c>
      <c r="E119" s="10">
        <v>39.270000000000003</v>
      </c>
      <c r="F119" s="17">
        <v>5</v>
      </c>
      <c r="G119" s="1">
        <v>1967</v>
      </c>
      <c r="H119">
        <v>2</v>
      </c>
      <c r="I119">
        <v>15</v>
      </c>
      <c r="J119">
        <v>15</v>
      </c>
      <c r="K119">
        <v>2</v>
      </c>
      <c r="L119">
        <v>16.5</v>
      </c>
      <c r="M119" s="73">
        <f t="shared" si="16"/>
        <v>0.40100000000000002</v>
      </c>
      <c r="N119" s="2">
        <v>0.01</v>
      </c>
      <c r="O119" s="3" t="s">
        <v>235</v>
      </c>
      <c r="P119" s="76"/>
      <c r="Q119" s="67">
        <f>AE119</f>
        <v>2.6013248000000004</v>
      </c>
      <c r="R119" s="72">
        <f>AD119</f>
        <v>0.40100000000000002</v>
      </c>
      <c r="S119" s="44"/>
      <c r="T119" s="14"/>
      <c r="W119" s="44"/>
      <c r="X119" s="72"/>
      <c r="Z119" s="47"/>
      <c r="AA119" s="72"/>
      <c r="AB119" s="56"/>
      <c r="AC119" s="57">
        <v>3.4</v>
      </c>
      <c r="AD119" s="72">
        <v>0.40100000000000002</v>
      </c>
      <c r="AE119" s="56">
        <f>0.791*(1.697*AC119-3.557)+0.851</f>
        <v>2.6013248000000004</v>
      </c>
      <c r="AF119" s="45"/>
      <c r="AG119" s="72"/>
      <c r="AH119" s="56"/>
      <c r="AI119" s="45">
        <v>0</v>
      </c>
      <c r="AJ119" s="13">
        <v>3.4</v>
      </c>
      <c r="AK119" s="12">
        <v>0</v>
      </c>
      <c r="AL119" s="12">
        <v>0</v>
      </c>
      <c r="AM119" s="19"/>
      <c r="AO119" s="12">
        <v>478</v>
      </c>
      <c r="AQ119" s="13"/>
      <c r="AR119" s="13"/>
      <c r="AS119" s="13"/>
      <c r="AT119" s="14"/>
      <c r="AU119" s="13"/>
      <c r="AV119" s="13"/>
      <c r="AW119" s="12"/>
      <c r="AX119" s="12"/>
      <c r="AY119" s="13"/>
      <c r="AZ119" s="29" t="s">
        <v>137</v>
      </c>
    </row>
    <row r="120" spans="1:52" x14ac:dyDescent="0.25">
      <c r="A120" s="1" t="s">
        <v>2</v>
      </c>
      <c r="B120" s="2">
        <v>4</v>
      </c>
      <c r="C120" s="74">
        <f t="shared" si="15"/>
        <v>4.0150000000000006</v>
      </c>
      <c r="D120" s="70">
        <v>-113.334</v>
      </c>
      <c r="E120" s="10">
        <v>41.273000000000003</v>
      </c>
      <c r="F120" s="17">
        <v>7</v>
      </c>
      <c r="G120" s="1">
        <v>1967</v>
      </c>
      <c r="H120">
        <v>2</v>
      </c>
      <c r="I120">
        <v>16</v>
      </c>
      <c r="J120">
        <v>19</v>
      </c>
      <c r="K120">
        <v>21</v>
      </c>
      <c r="L120">
        <v>35.200000000000003</v>
      </c>
      <c r="M120" s="73">
        <f t="shared" si="16"/>
        <v>0.22900000000000001</v>
      </c>
      <c r="N120" s="2">
        <v>0.01</v>
      </c>
      <c r="O120" s="3" t="s">
        <v>235</v>
      </c>
      <c r="P120" s="76"/>
      <c r="Q120" s="67">
        <f>V120</f>
        <v>4.0150000000000006</v>
      </c>
      <c r="R120" s="72">
        <f>U120</f>
        <v>0.22900000000000001</v>
      </c>
      <c r="S120" s="59">
        <v>4</v>
      </c>
      <c r="T120" s="14" t="s">
        <v>3</v>
      </c>
      <c r="U120" s="26">
        <v>0.22900000000000001</v>
      </c>
      <c r="V120" s="56">
        <f>0.791*S120+0.851</f>
        <v>4.0150000000000006</v>
      </c>
      <c r="W120" s="44"/>
      <c r="X120" s="72"/>
      <c r="Z120" s="47"/>
      <c r="AA120" s="72"/>
      <c r="AB120" s="56"/>
      <c r="AC120" s="47">
        <v>4</v>
      </c>
      <c r="AD120" s="72">
        <v>0.40100000000000002</v>
      </c>
      <c r="AE120" s="56">
        <f>0.791*(1.697*AC120-3.557)+0.851</f>
        <v>3.4067210000000006</v>
      </c>
      <c r="AF120" s="45"/>
      <c r="AG120" s="72"/>
      <c r="AH120" s="56"/>
      <c r="AI120" s="45"/>
      <c r="AJ120" s="19">
        <v>4</v>
      </c>
      <c r="AK120" s="12"/>
      <c r="AL120" s="12"/>
      <c r="AM120" s="19"/>
      <c r="AQ120" s="13"/>
      <c r="AR120" s="13"/>
      <c r="AS120" s="19">
        <v>4</v>
      </c>
      <c r="AT120" s="14" t="s">
        <v>3</v>
      </c>
      <c r="AU120" s="13"/>
      <c r="AV120" s="13"/>
      <c r="AW120" s="12"/>
      <c r="AX120" s="12"/>
      <c r="AY120" s="13"/>
      <c r="AZ120" s="12"/>
    </row>
    <row r="121" spans="1:52" x14ac:dyDescent="0.25">
      <c r="A121" s="1" t="s">
        <v>2</v>
      </c>
      <c r="B121" s="2">
        <v>2.5</v>
      </c>
      <c r="C121" s="74">
        <f t="shared" si="15"/>
        <v>2.8285</v>
      </c>
      <c r="D121" s="70">
        <v>-110.54600000000001</v>
      </c>
      <c r="E121" s="10">
        <v>42.201000000000001</v>
      </c>
      <c r="F121" s="17">
        <v>7</v>
      </c>
      <c r="G121" s="1">
        <v>1967</v>
      </c>
      <c r="H121">
        <v>2</v>
      </c>
      <c r="I121">
        <v>27</v>
      </c>
      <c r="J121">
        <v>22</v>
      </c>
      <c r="K121">
        <v>53</v>
      </c>
      <c r="L121">
        <v>30</v>
      </c>
      <c r="M121" s="73">
        <f t="shared" si="16"/>
        <v>0.25600000000000001</v>
      </c>
      <c r="N121" s="2">
        <v>0.01</v>
      </c>
      <c r="O121" s="3" t="s">
        <v>235</v>
      </c>
      <c r="P121" s="76"/>
      <c r="Q121" s="67">
        <f>Y121</f>
        <v>2.8285</v>
      </c>
      <c r="R121" s="72">
        <f>X121</f>
        <v>0.25600000000000001</v>
      </c>
      <c r="S121" s="44"/>
      <c r="T121" s="14"/>
      <c r="W121" s="57">
        <v>2.5</v>
      </c>
      <c r="X121" s="72">
        <v>0.25600000000000001</v>
      </c>
      <c r="Y121" s="56">
        <f>0.791*W121+0.851</f>
        <v>2.8285</v>
      </c>
      <c r="Z121" s="47"/>
      <c r="AA121" s="72"/>
      <c r="AB121" s="56"/>
      <c r="AC121" s="47">
        <v>3.7</v>
      </c>
      <c r="AD121" s="72">
        <v>0.40100000000000002</v>
      </c>
      <c r="AE121" s="56">
        <f>0.791*(1.697*AC121-3.557)+0.851</f>
        <v>3.0040229000000003</v>
      </c>
      <c r="AF121" s="45"/>
      <c r="AG121" s="72"/>
      <c r="AH121" s="56"/>
      <c r="AI121" s="45"/>
      <c r="AJ121" s="19">
        <v>3.7</v>
      </c>
      <c r="AK121" s="12"/>
      <c r="AL121" s="12"/>
      <c r="AM121" s="19"/>
      <c r="AQ121" s="13"/>
      <c r="AR121" s="13">
        <v>2.5</v>
      </c>
      <c r="AS121" s="13"/>
      <c r="AT121" s="14"/>
      <c r="AU121" s="13"/>
      <c r="AV121" s="13"/>
      <c r="AW121" s="12"/>
      <c r="AX121" s="12"/>
      <c r="AY121" s="13"/>
      <c r="AZ121" s="12"/>
    </row>
    <row r="122" spans="1:52" x14ac:dyDescent="0.25">
      <c r="A122" s="1" t="s">
        <v>2</v>
      </c>
      <c r="B122" s="2">
        <v>2.5</v>
      </c>
      <c r="C122" s="74">
        <f t="shared" si="15"/>
        <v>2.8285</v>
      </c>
      <c r="D122" s="70">
        <v>-111.645</v>
      </c>
      <c r="E122" s="10">
        <v>41.284999999999997</v>
      </c>
      <c r="F122" s="17">
        <v>7</v>
      </c>
      <c r="G122" s="1">
        <v>1967</v>
      </c>
      <c r="H122">
        <v>3</v>
      </c>
      <c r="I122">
        <v>5</v>
      </c>
      <c r="J122">
        <v>5</v>
      </c>
      <c r="K122">
        <v>40</v>
      </c>
      <c r="L122">
        <v>24.2</v>
      </c>
      <c r="M122" s="73">
        <f t="shared" si="16"/>
        <v>0.25600000000000001</v>
      </c>
      <c r="N122" s="2">
        <v>0.01</v>
      </c>
      <c r="O122" s="3" t="s">
        <v>235</v>
      </c>
      <c r="P122" s="76"/>
      <c r="Q122" s="67">
        <f>Y122</f>
        <v>2.8285</v>
      </c>
      <c r="R122" s="72">
        <f>X122</f>
        <v>0.25600000000000001</v>
      </c>
      <c r="S122" s="44"/>
      <c r="T122" s="14"/>
      <c r="W122" s="57">
        <v>2.5</v>
      </c>
      <c r="X122" s="72">
        <v>0.25600000000000001</v>
      </c>
      <c r="Y122" s="56">
        <f>0.791*W122+0.851</f>
        <v>2.8285</v>
      </c>
      <c r="Z122" s="47"/>
      <c r="AA122" s="72"/>
      <c r="AB122" s="56"/>
      <c r="AC122" s="47">
        <v>3.5</v>
      </c>
      <c r="AD122" s="72">
        <v>0.40100000000000002</v>
      </c>
      <c r="AE122" s="56">
        <f>0.791*(1.697*AC122-3.557)+0.851</f>
        <v>2.7355575000000005</v>
      </c>
      <c r="AF122" s="45"/>
      <c r="AG122" s="72"/>
      <c r="AH122" s="56"/>
      <c r="AI122" s="45"/>
      <c r="AJ122" s="19">
        <v>3.5</v>
      </c>
      <c r="AK122" s="12"/>
      <c r="AL122" s="12"/>
      <c r="AM122" s="19"/>
      <c r="AQ122" s="13"/>
      <c r="AR122" s="13">
        <v>2.5</v>
      </c>
      <c r="AS122" s="13"/>
      <c r="AT122" s="14"/>
      <c r="AU122" s="13"/>
      <c r="AV122" s="13"/>
      <c r="AW122" s="12"/>
      <c r="AX122" s="12"/>
      <c r="AY122" s="13"/>
      <c r="AZ122" s="12"/>
    </row>
    <row r="123" spans="1:52" ht="30.75" customHeight="1" x14ac:dyDescent="0.25">
      <c r="A123" s="1" t="s">
        <v>2</v>
      </c>
      <c r="B123" s="2">
        <v>3.1</v>
      </c>
      <c r="C123" s="74">
        <f t="shared" si="15"/>
        <v>3.3031000000000001</v>
      </c>
      <c r="D123" s="70">
        <v>-110.29300000000001</v>
      </c>
      <c r="E123" s="10">
        <v>42.052999999999997</v>
      </c>
      <c r="F123" s="17">
        <v>7</v>
      </c>
      <c r="G123" s="1">
        <v>1967</v>
      </c>
      <c r="H123">
        <v>3</v>
      </c>
      <c r="I123">
        <v>10</v>
      </c>
      <c r="J123">
        <v>2</v>
      </c>
      <c r="K123">
        <v>20</v>
      </c>
      <c r="L123">
        <v>33.200000000000003</v>
      </c>
      <c r="M123" s="73">
        <f t="shared" si="16"/>
        <v>0.25600000000000001</v>
      </c>
      <c r="N123" s="2">
        <v>0.01</v>
      </c>
      <c r="O123" s="3" t="s">
        <v>235</v>
      </c>
      <c r="P123" s="76"/>
      <c r="Q123" s="67">
        <f>Y123</f>
        <v>3.3031000000000001</v>
      </c>
      <c r="R123" s="72">
        <f>X123</f>
        <v>0.25600000000000001</v>
      </c>
      <c r="S123" s="44"/>
      <c r="T123" s="14"/>
      <c r="W123" s="57">
        <v>3.1</v>
      </c>
      <c r="X123" s="72">
        <v>0.25600000000000001</v>
      </c>
      <c r="Y123" s="56">
        <f>0.791*W123+0.851</f>
        <v>3.3031000000000001</v>
      </c>
      <c r="Z123" s="47"/>
      <c r="AA123" s="72"/>
      <c r="AB123" s="56"/>
      <c r="AC123" s="47">
        <v>3.7</v>
      </c>
      <c r="AD123" s="72">
        <v>0.40100000000000002</v>
      </c>
      <c r="AE123" s="56">
        <f>0.791*(1.697*AC123-3.557)+0.851</f>
        <v>3.0040229000000003</v>
      </c>
      <c r="AF123" s="45"/>
      <c r="AG123" s="72"/>
      <c r="AH123" s="56"/>
      <c r="AI123" s="45"/>
      <c r="AJ123" s="19">
        <v>3.7</v>
      </c>
      <c r="AK123" s="12"/>
      <c r="AL123" s="12"/>
      <c r="AM123" s="19"/>
      <c r="AQ123" s="13"/>
      <c r="AR123" s="13">
        <v>3.1</v>
      </c>
      <c r="AS123" s="13"/>
      <c r="AT123" s="14"/>
      <c r="AU123" s="13"/>
      <c r="AV123" s="13"/>
      <c r="AW123" s="12"/>
      <c r="AX123" s="12"/>
      <c r="AY123" s="13"/>
      <c r="AZ123" s="12"/>
    </row>
    <row r="124" spans="1:52" x14ac:dyDescent="0.25">
      <c r="A124" s="1" t="s">
        <v>2</v>
      </c>
      <c r="B124" s="2">
        <v>2.7</v>
      </c>
      <c r="C124" s="74">
        <f t="shared" si="15"/>
        <v>2.9867000000000004</v>
      </c>
      <c r="D124" s="70">
        <v>-110.169</v>
      </c>
      <c r="E124" s="10">
        <v>37.793999999999997</v>
      </c>
      <c r="F124" s="17">
        <v>7</v>
      </c>
      <c r="G124" s="1">
        <v>1967</v>
      </c>
      <c r="H124">
        <v>5</v>
      </c>
      <c r="I124">
        <v>8</v>
      </c>
      <c r="J124">
        <v>19</v>
      </c>
      <c r="K124">
        <v>31</v>
      </c>
      <c r="L124">
        <v>25.3</v>
      </c>
      <c r="M124" s="73">
        <f t="shared" si="16"/>
        <v>0.25600000000000001</v>
      </c>
      <c r="N124" s="2">
        <v>0.01</v>
      </c>
      <c r="O124" s="3" t="s">
        <v>235</v>
      </c>
      <c r="P124" s="76"/>
      <c r="Q124" s="67">
        <f>Y124</f>
        <v>2.9867000000000004</v>
      </c>
      <c r="R124" s="72">
        <f>X124</f>
        <v>0.25600000000000001</v>
      </c>
      <c r="S124" s="44"/>
      <c r="T124" s="14"/>
      <c r="W124" s="57">
        <v>2.7</v>
      </c>
      <c r="X124" s="72">
        <v>0.25600000000000001</v>
      </c>
      <c r="Y124" s="56">
        <f>0.791*W124+0.851</f>
        <v>2.9867000000000004</v>
      </c>
      <c r="Z124" s="47"/>
      <c r="AA124" s="72"/>
      <c r="AB124" s="56"/>
      <c r="AC124" s="44"/>
      <c r="AD124" s="72"/>
      <c r="AE124" s="56"/>
      <c r="AF124" s="45"/>
      <c r="AG124" s="72"/>
      <c r="AH124" s="56"/>
      <c r="AI124" s="45"/>
      <c r="AK124" s="12"/>
      <c r="AL124" s="12"/>
      <c r="AM124" s="19"/>
      <c r="AQ124" s="13"/>
      <c r="AR124" s="13">
        <v>2.7</v>
      </c>
      <c r="AS124" s="13"/>
      <c r="AT124" s="14"/>
      <c r="AU124" s="13"/>
      <c r="AV124" s="13"/>
      <c r="AW124" s="12"/>
      <c r="AX124" s="12"/>
      <c r="AY124" s="13"/>
      <c r="AZ124" s="12"/>
    </row>
    <row r="125" spans="1:52" x14ac:dyDescent="0.25">
      <c r="A125" s="92" t="s">
        <v>2</v>
      </c>
      <c r="B125" s="112">
        <v>2.7</v>
      </c>
      <c r="C125" s="109">
        <f t="shared" si="15"/>
        <v>2.9867000000000004</v>
      </c>
      <c r="D125" s="90">
        <v>-112.30200000000001</v>
      </c>
      <c r="E125" s="91">
        <v>37.850999999999999</v>
      </c>
      <c r="F125" s="83">
        <v>7</v>
      </c>
      <c r="G125" s="83">
        <v>1967</v>
      </c>
      <c r="H125" s="83">
        <v>5</v>
      </c>
      <c r="I125" s="83">
        <v>17</v>
      </c>
      <c r="J125" s="83">
        <v>6</v>
      </c>
      <c r="K125" s="83">
        <v>58</v>
      </c>
      <c r="L125" s="83">
        <v>35.450000000000003</v>
      </c>
      <c r="M125" s="110">
        <f t="shared" si="16"/>
        <v>0.25600000000000001</v>
      </c>
      <c r="N125" s="2">
        <v>0.01</v>
      </c>
      <c r="O125" s="3" t="s">
        <v>235</v>
      </c>
      <c r="P125" s="76"/>
      <c r="Q125" s="67">
        <f>Y125</f>
        <v>2.9867000000000004</v>
      </c>
      <c r="R125" s="72">
        <f>X125</f>
        <v>0.25600000000000001</v>
      </c>
      <c r="S125" s="44"/>
      <c r="T125" s="14"/>
      <c r="W125" s="60">
        <v>2.7</v>
      </c>
      <c r="X125" s="72">
        <v>0.25600000000000001</v>
      </c>
      <c r="Y125" s="56">
        <f>0.791*W125+0.851</f>
        <v>2.9867000000000004</v>
      </c>
      <c r="Z125" s="46"/>
      <c r="AA125" s="72"/>
      <c r="AB125" s="56"/>
      <c r="AC125" s="51"/>
      <c r="AD125" s="72"/>
      <c r="AE125" s="56"/>
      <c r="AF125" s="51"/>
      <c r="AG125" s="72"/>
      <c r="AH125" s="56"/>
      <c r="AI125" s="51"/>
      <c r="AJ125" s="49"/>
      <c r="AK125" s="49"/>
      <c r="AL125" s="49"/>
      <c r="AM125" s="34"/>
      <c r="AN125" s="49"/>
      <c r="AO125" s="49"/>
      <c r="AP125" s="49"/>
      <c r="AQ125" s="49"/>
      <c r="AR125" s="111">
        <v>2.7</v>
      </c>
      <c r="AS125" s="13"/>
      <c r="AT125" s="14"/>
      <c r="AU125" s="13"/>
      <c r="AV125" s="13"/>
      <c r="AW125" s="12"/>
      <c r="AX125" s="12"/>
      <c r="AY125" s="13"/>
      <c r="AZ125" s="12"/>
    </row>
    <row r="126" spans="1:52" x14ac:dyDescent="0.25">
      <c r="A126" s="1" t="s">
        <v>2</v>
      </c>
      <c r="B126" s="2">
        <v>3.6</v>
      </c>
      <c r="C126" s="74">
        <f t="shared" si="15"/>
        <v>3.6986000000000003</v>
      </c>
      <c r="D126" s="70">
        <v>-113.29900000000001</v>
      </c>
      <c r="E126" s="10">
        <v>41.264000000000003</v>
      </c>
      <c r="F126" s="17">
        <v>7</v>
      </c>
      <c r="G126" s="1">
        <v>1967</v>
      </c>
      <c r="H126">
        <v>7</v>
      </c>
      <c r="I126">
        <v>21</v>
      </c>
      <c r="J126">
        <v>15</v>
      </c>
      <c r="K126">
        <v>27</v>
      </c>
      <c r="L126">
        <v>57.5</v>
      </c>
      <c r="M126" s="73">
        <f t="shared" si="16"/>
        <v>0.22900000000000001</v>
      </c>
      <c r="N126" s="2">
        <v>0.01</v>
      </c>
      <c r="O126" s="3" t="s">
        <v>235</v>
      </c>
      <c r="P126" s="76"/>
      <c r="Q126" s="67">
        <f>V126</f>
        <v>3.6986000000000003</v>
      </c>
      <c r="R126" s="72">
        <f>U126</f>
        <v>0.22900000000000001</v>
      </c>
      <c r="S126" s="57">
        <v>3.6</v>
      </c>
      <c r="T126" s="14" t="s">
        <v>3</v>
      </c>
      <c r="U126" s="26">
        <v>0.22900000000000001</v>
      </c>
      <c r="V126" s="56">
        <f>0.791*S126+0.851</f>
        <v>3.6986000000000003</v>
      </c>
      <c r="W126" s="44"/>
      <c r="X126" s="72"/>
      <c r="Z126" s="47"/>
      <c r="AA126" s="72"/>
      <c r="AB126" s="56"/>
      <c r="AC126" s="44"/>
      <c r="AD126" s="72"/>
      <c r="AE126" s="56"/>
      <c r="AF126" s="45"/>
      <c r="AG126" s="72"/>
      <c r="AH126" s="56"/>
      <c r="AI126" s="45"/>
      <c r="AK126" s="12"/>
      <c r="AL126" s="12"/>
      <c r="AM126" s="19"/>
      <c r="AQ126" s="13"/>
      <c r="AR126" s="13"/>
      <c r="AS126" s="13">
        <v>3.6</v>
      </c>
      <c r="AT126" s="14" t="s">
        <v>3</v>
      </c>
      <c r="AU126" s="13"/>
      <c r="AV126" s="13"/>
      <c r="AW126" s="12"/>
      <c r="AX126" s="12"/>
      <c r="AY126" s="13"/>
      <c r="AZ126" s="12"/>
    </row>
    <row r="127" spans="1:52" x14ac:dyDescent="0.25">
      <c r="A127" s="1" t="s">
        <v>2</v>
      </c>
      <c r="B127" s="2">
        <v>3.6</v>
      </c>
      <c r="C127" s="74">
        <f t="shared" si="15"/>
        <v>3.6986000000000003</v>
      </c>
      <c r="D127" s="70">
        <v>-112.217</v>
      </c>
      <c r="E127" s="10">
        <v>38.802</v>
      </c>
      <c r="F127" s="17">
        <v>7</v>
      </c>
      <c r="G127" s="1">
        <v>1967</v>
      </c>
      <c r="H127">
        <v>7</v>
      </c>
      <c r="I127">
        <v>22</v>
      </c>
      <c r="J127">
        <v>21</v>
      </c>
      <c r="K127">
        <v>51</v>
      </c>
      <c r="L127">
        <v>27.4</v>
      </c>
      <c r="M127" s="73">
        <f t="shared" si="16"/>
        <v>0.22900000000000001</v>
      </c>
      <c r="N127" s="2">
        <v>0.01</v>
      </c>
      <c r="O127" s="3" t="s">
        <v>235</v>
      </c>
      <c r="P127" s="76"/>
      <c r="Q127" s="67">
        <f>V127</f>
        <v>3.6986000000000003</v>
      </c>
      <c r="R127" s="72">
        <f>U127</f>
        <v>0.22900000000000001</v>
      </c>
      <c r="S127" s="57">
        <v>3.6</v>
      </c>
      <c r="T127" s="14" t="s">
        <v>3</v>
      </c>
      <c r="U127" s="26">
        <v>0.22900000000000001</v>
      </c>
      <c r="V127" s="56">
        <f>0.791*S127+0.851</f>
        <v>3.6986000000000003</v>
      </c>
      <c r="W127" s="44"/>
      <c r="X127" s="72"/>
      <c r="Z127" s="47"/>
      <c r="AA127" s="72"/>
      <c r="AB127" s="56"/>
      <c r="AC127" s="47">
        <v>4.2</v>
      </c>
      <c r="AD127" s="72">
        <v>0.40100000000000002</v>
      </c>
      <c r="AE127" s="56">
        <f>0.791*(1.697*AC127-3.557)+0.851</f>
        <v>3.6751864000000007</v>
      </c>
      <c r="AF127" s="45"/>
      <c r="AG127" s="72"/>
      <c r="AH127" s="56"/>
      <c r="AI127" s="45"/>
      <c r="AJ127" s="19">
        <v>4.2</v>
      </c>
      <c r="AK127" s="12"/>
      <c r="AL127" s="12"/>
      <c r="AM127" s="19"/>
      <c r="AQ127" s="13"/>
      <c r="AR127" s="13"/>
      <c r="AS127" s="13">
        <v>3.6</v>
      </c>
      <c r="AT127" s="14" t="s">
        <v>3</v>
      </c>
      <c r="AU127" s="13"/>
      <c r="AV127" s="13"/>
      <c r="AW127" s="12"/>
      <c r="AX127" s="12"/>
      <c r="AY127" s="13"/>
      <c r="AZ127" s="12"/>
    </row>
    <row r="128" spans="1:52" x14ac:dyDescent="0.25">
      <c r="A128" s="1" t="s">
        <v>2</v>
      </c>
      <c r="B128" s="2">
        <v>2.7</v>
      </c>
      <c r="C128" s="74">
        <f t="shared" si="15"/>
        <v>2.9867000000000004</v>
      </c>
      <c r="D128" s="70">
        <v>-112.23699999999999</v>
      </c>
      <c r="E128" s="10">
        <v>38.808999999999997</v>
      </c>
      <c r="F128" s="17">
        <v>7</v>
      </c>
      <c r="G128" s="1">
        <v>1967</v>
      </c>
      <c r="H128">
        <v>7</v>
      </c>
      <c r="I128">
        <v>22</v>
      </c>
      <c r="J128">
        <v>21</v>
      </c>
      <c r="K128">
        <v>56</v>
      </c>
      <c r="L128">
        <v>29.2</v>
      </c>
      <c r="M128" s="73">
        <f t="shared" si="16"/>
        <v>0.25600000000000001</v>
      </c>
      <c r="N128" s="2">
        <v>0.01</v>
      </c>
      <c r="O128" s="3" t="s">
        <v>235</v>
      </c>
      <c r="P128" s="76"/>
      <c r="Q128" s="67">
        <f t="shared" ref="Q128:Q138" si="26">Y128</f>
        <v>2.9867000000000004</v>
      </c>
      <c r="R128" s="72">
        <f t="shared" ref="R128:R138" si="27">X128</f>
        <v>0.25600000000000001</v>
      </c>
      <c r="S128" s="44"/>
      <c r="T128" s="14"/>
      <c r="W128" s="57">
        <v>2.7</v>
      </c>
      <c r="X128" s="72">
        <v>0.25600000000000001</v>
      </c>
      <c r="Y128" s="56">
        <f t="shared" ref="Y128:Y138" si="28">0.791*W128+0.851</f>
        <v>2.9867000000000004</v>
      </c>
      <c r="Z128" s="47"/>
      <c r="AA128" s="72"/>
      <c r="AB128" s="56"/>
      <c r="AC128" s="44"/>
      <c r="AD128" s="72"/>
      <c r="AE128" s="56"/>
      <c r="AF128" s="45"/>
      <c r="AG128" s="72"/>
      <c r="AH128" s="56"/>
      <c r="AI128" s="45"/>
      <c r="AK128" s="12"/>
      <c r="AL128" s="12"/>
      <c r="AM128" s="19"/>
      <c r="AQ128" s="13"/>
      <c r="AR128" s="13">
        <v>2.7</v>
      </c>
      <c r="AS128" s="13"/>
      <c r="AT128" s="14"/>
      <c r="AU128" s="13"/>
      <c r="AV128" s="13"/>
      <c r="AW128" s="12"/>
      <c r="AX128" s="12"/>
      <c r="AY128" s="13"/>
      <c r="AZ128" s="12"/>
    </row>
    <row r="129" spans="1:52" x14ac:dyDescent="0.25">
      <c r="A129" s="1" t="s">
        <v>2</v>
      </c>
      <c r="B129" s="2">
        <v>2.7</v>
      </c>
      <c r="C129" s="74">
        <f t="shared" si="15"/>
        <v>2.9867000000000004</v>
      </c>
      <c r="D129" s="70">
        <v>-110.364</v>
      </c>
      <c r="E129" s="10">
        <v>42.365000000000002</v>
      </c>
      <c r="F129" s="17">
        <v>7</v>
      </c>
      <c r="G129" s="1">
        <v>1967</v>
      </c>
      <c r="H129">
        <v>8</v>
      </c>
      <c r="I129">
        <v>18</v>
      </c>
      <c r="J129">
        <v>21</v>
      </c>
      <c r="K129">
        <v>28</v>
      </c>
      <c r="L129">
        <v>23.9</v>
      </c>
      <c r="M129" s="73">
        <f t="shared" si="16"/>
        <v>0.25600000000000001</v>
      </c>
      <c r="N129" s="2">
        <v>0.01</v>
      </c>
      <c r="O129" s="3" t="s">
        <v>235</v>
      </c>
      <c r="P129" s="76"/>
      <c r="Q129" s="67">
        <f t="shared" si="26"/>
        <v>2.9867000000000004</v>
      </c>
      <c r="R129" s="72">
        <f t="shared" si="27"/>
        <v>0.25600000000000001</v>
      </c>
      <c r="S129" s="44"/>
      <c r="T129" s="14"/>
      <c r="W129" s="57">
        <v>2.7</v>
      </c>
      <c r="X129" s="72">
        <v>0.25600000000000001</v>
      </c>
      <c r="Y129" s="56">
        <f t="shared" si="28"/>
        <v>2.9867000000000004</v>
      </c>
      <c r="Z129" s="47"/>
      <c r="AA129" s="72"/>
      <c r="AB129" s="56"/>
      <c r="AC129" s="44"/>
      <c r="AD129" s="72"/>
      <c r="AE129" s="56"/>
      <c r="AF129" s="45"/>
      <c r="AG129" s="72"/>
      <c r="AH129" s="56"/>
      <c r="AI129" s="45"/>
      <c r="AK129" s="12"/>
      <c r="AL129" s="12"/>
      <c r="AM129" s="19"/>
      <c r="AQ129" s="13"/>
      <c r="AR129" s="13">
        <v>2.7</v>
      </c>
      <c r="AS129" s="13"/>
      <c r="AT129" s="14"/>
      <c r="AU129" s="13"/>
      <c r="AV129" s="13"/>
      <c r="AW129" s="12"/>
      <c r="AX129" s="12"/>
      <c r="AY129" s="13"/>
      <c r="AZ129" s="12"/>
    </row>
    <row r="130" spans="1:52" x14ac:dyDescent="0.25">
      <c r="A130" s="1" t="s">
        <v>2</v>
      </c>
      <c r="B130" s="2">
        <v>2.5</v>
      </c>
      <c r="C130" s="74">
        <f t="shared" ref="C130:C193" si="29">Q130</f>
        <v>2.8285</v>
      </c>
      <c r="D130" s="70">
        <v>-110.581</v>
      </c>
      <c r="E130" s="10">
        <v>41.918999999999997</v>
      </c>
      <c r="F130" s="17">
        <v>7</v>
      </c>
      <c r="G130" s="1">
        <v>1967</v>
      </c>
      <c r="H130">
        <v>8</v>
      </c>
      <c r="I130">
        <v>29</v>
      </c>
      <c r="J130">
        <v>20</v>
      </c>
      <c r="K130">
        <v>21</v>
      </c>
      <c r="L130">
        <v>56.9</v>
      </c>
      <c r="M130" s="73">
        <f t="shared" ref="M130:M193" si="30">R130</f>
        <v>0.25600000000000001</v>
      </c>
      <c r="N130" s="2">
        <v>0.01</v>
      </c>
      <c r="O130" s="3" t="s">
        <v>235</v>
      </c>
      <c r="P130" s="76"/>
      <c r="Q130" s="67">
        <f t="shared" si="26"/>
        <v>2.8285</v>
      </c>
      <c r="R130" s="72">
        <f t="shared" si="27"/>
        <v>0.25600000000000001</v>
      </c>
      <c r="S130" s="44"/>
      <c r="T130" s="14"/>
      <c r="W130" s="57">
        <v>2.5</v>
      </c>
      <c r="X130" s="72">
        <v>0.25600000000000001</v>
      </c>
      <c r="Y130" s="56">
        <f t="shared" si="28"/>
        <v>2.8285</v>
      </c>
      <c r="Z130" s="47"/>
      <c r="AA130" s="72"/>
      <c r="AB130" s="56"/>
      <c r="AC130" s="44"/>
      <c r="AD130" s="72"/>
      <c r="AE130" s="56"/>
      <c r="AF130" s="45"/>
      <c r="AG130" s="72"/>
      <c r="AH130" s="56"/>
      <c r="AI130" s="45"/>
      <c r="AK130" s="12"/>
      <c r="AL130" s="12"/>
      <c r="AM130" s="19"/>
      <c r="AQ130" s="13"/>
      <c r="AR130" s="13">
        <v>2.5</v>
      </c>
      <c r="AS130" s="13"/>
      <c r="AT130" s="14"/>
      <c r="AU130" s="13"/>
      <c r="AV130" s="13"/>
      <c r="AW130" s="12"/>
      <c r="AX130" s="12"/>
      <c r="AY130" s="13"/>
      <c r="AZ130" s="12"/>
    </row>
    <row r="131" spans="1:52" x14ac:dyDescent="0.25">
      <c r="A131" s="1" t="s">
        <v>2</v>
      </c>
      <c r="B131" s="2">
        <v>2.7</v>
      </c>
      <c r="C131" s="74">
        <f t="shared" si="29"/>
        <v>2.9867000000000004</v>
      </c>
      <c r="D131" s="70">
        <v>-111.532</v>
      </c>
      <c r="E131" s="10">
        <v>41.162999999999997</v>
      </c>
      <c r="F131" s="17">
        <v>7</v>
      </c>
      <c r="G131" s="1">
        <v>1967</v>
      </c>
      <c r="H131">
        <v>9</v>
      </c>
      <c r="I131">
        <v>2</v>
      </c>
      <c r="J131">
        <v>10</v>
      </c>
      <c r="K131">
        <v>4</v>
      </c>
      <c r="L131">
        <v>7.2</v>
      </c>
      <c r="M131" s="73">
        <f t="shared" si="30"/>
        <v>0.25600000000000001</v>
      </c>
      <c r="N131" s="2">
        <v>0.01</v>
      </c>
      <c r="O131" s="3" t="s">
        <v>235</v>
      </c>
      <c r="P131" s="76"/>
      <c r="Q131" s="67">
        <f t="shared" si="26"/>
        <v>2.9867000000000004</v>
      </c>
      <c r="R131" s="72">
        <f t="shared" si="27"/>
        <v>0.25600000000000001</v>
      </c>
      <c r="S131" s="44"/>
      <c r="T131" s="14"/>
      <c r="W131" s="57">
        <v>2.7</v>
      </c>
      <c r="X131" s="72">
        <v>0.25600000000000001</v>
      </c>
      <c r="Y131" s="56">
        <f t="shared" si="28"/>
        <v>2.9867000000000004</v>
      </c>
      <c r="Z131" s="47"/>
      <c r="AA131" s="72"/>
      <c r="AB131" s="56"/>
      <c r="AC131" s="44"/>
      <c r="AD131" s="72"/>
      <c r="AE131" s="56"/>
      <c r="AF131" s="45"/>
      <c r="AG131" s="72"/>
      <c r="AH131" s="56"/>
      <c r="AI131" s="45"/>
      <c r="AK131" s="12"/>
      <c r="AL131" s="12"/>
      <c r="AM131" s="19"/>
      <c r="AQ131" s="13"/>
      <c r="AR131" s="13">
        <v>2.7</v>
      </c>
      <c r="AS131" s="13"/>
      <c r="AT131" s="14"/>
      <c r="AU131" s="13"/>
      <c r="AV131" s="13"/>
      <c r="AW131" s="12"/>
      <c r="AX131" s="12"/>
      <c r="AY131" s="13"/>
      <c r="AZ131" s="12"/>
    </row>
    <row r="132" spans="1:52" x14ac:dyDescent="0.25">
      <c r="A132" s="1" t="s">
        <v>2</v>
      </c>
      <c r="B132" s="2">
        <v>3.1</v>
      </c>
      <c r="C132" s="74">
        <f t="shared" si="29"/>
        <v>3.3031000000000001</v>
      </c>
      <c r="D132" s="70">
        <v>-113.366</v>
      </c>
      <c r="E132" s="10">
        <v>41.345999999999997</v>
      </c>
      <c r="F132" s="17">
        <v>7</v>
      </c>
      <c r="G132" s="1">
        <v>1967</v>
      </c>
      <c r="H132">
        <v>9</v>
      </c>
      <c r="I132">
        <v>22</v>
      </c>
      <c r="J132">
        <v>7</v>
      </c>
      <c r="K132">
        <v>39</v>
      </c>
      <c r="L132">
        <v>53.9</v>
      </c>
      <c r="M132" s="73">
        <f t="shared" si="30"/>
        <v>0.25600000000000001</v>
      </c>
      <c r="N132" s="2">
        <v>0.01</v>
      </c>
      <c r="O132" s="3" t="s">
        <v>235</v>
      </c>
      <c r="P132" s="76"/>
      <c r="Q132" s="67">
        <f t="shared" si="26"/>
        <v>3.3031000000000001</v>
      </c>
      <c r="R132" s="72">
        <f t="shared" si="27"/>
        <v>0.25600000000000001</v>
      </c>
      <c r="S132" s="44"/>
      <c r="T132" s="14"/>
      <c r="W132" s="57">
        <v>3.1</v>
      </c>
      <c r="X132" s="72">
        <v>0.25600000000000001</v>
      </c>
      <c r="Y132" s="56">
        <f t="shared" si="28"/>
        <v>3.3031000000000001</v>
      </c>
      <c r="Z132" s="47"/>
      <c r="AA132" s="72"/>
      <c r="AB132" s="56"/>
      <c r="AC132" s="44"/>
      <c r="AD132" s="72"/>
      <c r="AE132" s="56"/>
      <c r="AF132" s="45"/>
      <c r="AG132" s="72"/>
      <c r="AH132" s="56"/>
      <c r="AI132" s="45"/>
      <c r="AK132" s="12"/>
      <c r="AL132" s="12"/>
      <c r="AM132" s="19"/>
      <c r="AQ132" s="13"/>
      <c r="AR132" s="13">
        <v>3.1</v>
      </c>
      <c r="AS132" s="13"/>
      <c r="AT132" s="14"/>
      <c r="AU132" s="13"/>
      <c r="AV132" s="13"/>
      <c r="AW132" s="12"/>
      <c r="AX132" s="12"/>
      <c r="AY132" s="13"/>
      <c r="AZ132" s="12"/>
    </row>
    <row r="133" spans="1:52" x14ac:dyDescent="0.25">
      <c r="A133" s="1" t="s">
        <v>2</v>
      </c>
      <c r="B133" s="2">
        <v>3</v>
      </c>
      <c r="C133" s="74">
        <f t="shared" si="29"/>
        <v>3.2240000000000002</v>
      </c>
      <c r="D133" s="70">
        <v>-112.098</v>
      </c>
      <c r="E133" s="10">
        <v>40.707999999999998</v>
      </c>
      <c r="F133" s="17">
        <v>7</v>
      </c>
      <c r="G133" s="1">
        <v>1967</v>
      </c>
      <c r="H133">
        <v>9</v>
      </c>
      <c r="I133">
        <v>24</v>
      </c>
      <c r="J133">
        <v>5</v>
      </c>
      <c r="K133">
        <v>0</v>
      </c>
      <c r="L133">
        <v>28.6</v>
      </c>
      <c r="M133" s="73">
        <f t="shared" si="30"/>
        <v>0.25600000000000001</v>
      </c>
      <c r="N133" s="2">
        <v>0.01</v>
      </c>
      <c r="O133" s="3" t="s">
        <v>235</v>
      </c>
      <c r="P133" s="76"/>
      <c r="Q133" s="67">
        <f t="shared" si="26"/>
        <v>3.2240000000000002</v>
      </c>
      <c r="R133" s="72">
        <f t="shared" si="27"/>
        <v>0.25600000000000001</v>
      </c>
      <c r="S133" s="44"/>
      <c r="T133" s="14"/>
      <c r="W133" s="59">
        <v>3</v>
      </c>
      <c r="X133" s="72">
        <v>0.25600000000000001</v>
      </c>
      <c r="Y133" s="56">
        <f t="shared" si="28"/>
        <v>3.2240000000000002</v>
      </c>
      <c r="Z133" s="47"/>
      <c r="AA133" s="72"/>
      <c r="AB133" s="56"/>
      <c r="AC133" s="47">
        <v>3.7</v>
      </c>
      <c r="AD133" s="72">
        <v>0.40100000000000002</v>
      </c>
      <c r="AE133" s="56">
        <f>0.791*(1.697*AC133-3.557)+0.851</f>
        <v>3.0040229000000003</v>
      </c>
      <c r="AF133" s="45"/>
      <c r="AG133" s="72"/>
      <c r="AH133" s="56"/>
      <c r="AI133" s="45"/>
      <c r="AJ133" s="19">
        <v>3.7</v>
      </c>
      <c r="AK133" s="12"/>
      <c r="AL133" s="12"/>
      <c r="AM133" s="19"/>
      <c r="AQ133" s="13"/>
      <c r="AR133" s="19">
        <v>3</v>
      </c>
      <c r="AS133" s="13"/>
      <c r="AT133" s="14"/>
      <c r="AU133" s="13"/>
      <c r="AV133" s="13"/>
      <c r="AW133" s="12"/>
      <c r="AX133" s="12"/>
      <c r="AY133" s="13"/>
      <c r="AZ133" s="12"/>
    </row>
    <row r="134" spans="1:52" x14ac:dyDescent="0.25">
      <c r="A134" s="1" t="s">
        <v>2</v>
      </c>
      <c r="B134" s="2">
        <v>2.9</v>
      </c>
      <c r="C134" s="74">
        <f t="shared" si="29"/>
        <v>3.1448999999999998</v>
      </c>
      <c r="D134" s="70">
        <v>-111.974</v>
      </c>
      <c r="E134" s="10">
        <v>38.484000000000002</v>
      </c>
      <c r="F134" s="17">
        <v>7</v>
      </c>
      <c r="G134" s="1">
        <v>1967</v>
      </c>
      <c r="H134">
        <v>10</v>
      </c>
      <c r="I134">
        <v>4</v>
      </c>
      <c r="J134">
        <v>16</v>
      </c>
      <c r="K134">
        <v>13</v>
      </c>
      <c r="L134">
        <v>24.5</v>
      </c>
      <c r="M134" s="73">
        <f t="shared" si="30"/>
        <v>0.25600000000000001</v>
      </c>
      <c r="N134" s="2">
        <v>0.01</v>
      </c>
      <c r="O134" s="3" t="s">
        <v>235</v>
      </c>
      <c r="P134" s="76"/>
      <c r="Q134" s="67">
        <f t="shared" si="26"/>
        <v>3.1448999999999998</v>
      </c>
      <c r="R134" s="72">
        <f t="shared" si="27"/>
        <v>0.25600000000000001</v>
      </c>
      <c r="S134" s="44"/>
      <c r="T134" s="14"/>
      <c r="W134" s="57">
        <v>2.9</v>
      </c>
      <c r="X134" s="72">
        <v>0.25600000000000001</v>
      </c>
      <c r="Y134" s="56">
        <f t="shared" si="28"/>
        <v>3.1448999999999998</v>
      </c>
      <c r="Z134" s="47"/>
      <c r="AA134" s="72"/>
      <c r="AB134" s="56"/>
      <c r="AC134" s="44"/>
      <c r="AD134" s="72"/>
      <c r="AE134" s="56"/>
      <c r="AF134" s="45"/>
      <c r="AG134" s="72"/>
      <c r="AH134" s="56"/>
      <c r="AI134" s="45"/>
      <c r="AK134" s="12"/>
      <c r="AL134" s="12"/>
      <c r="AM134" s="19"/>
      <c r="AQ134" s="13"/>
      <c r="AR134" s="13">
        <v>2.9</v>
      </c>
      <c r="AS134" s="13"/>
      <c r="AT134" s="14"/>
      <c r="AU134" s="13"/>
      <c r="AV134" s="13"/>
      <c r="AW134" s="12"/>
      <c r="AX134" s="12"/>
      <c r="AY134" s="13"/>
      <c r="AZ134" s="12"/>
    </row>
    <row r="135" spans="1:52" x14ac:dyDescent="0.25">
      <c r="A135" s="92" t="s">
        <v>2</v>
      </c>
      <c r="B135" s="112">
        <v>2.9</v>
      </c>
      <c r="C135" s="109">
        <f t="shared" si="29"/>
        <v>3.1448999999999998</v>
      </c>
      <c r="D135" s="90">
        <v>-112.128</v>
      </c>
      <c r="E135" s="91">
        <v>38.543999999999997</v>
      </c>
      <c r="F135" s="83">
        <v>7</v>
      </c>
      <c r="G135" s="83">
        <v>1967</v>
      </c>
      <c r="H135" s="83">
        <v>10</v>
      </c>
      <c r="I135" s="83">
        <v>4</v>
      </c>
      <c r="J135" s="83">
        <v>17</v>
      </c>
      <c r="K135" s="83">
        <v>29</v>
      </c>
      <c r="L135" s="83">
        <v>15.89</v>
      </c>
      <c r="M135" s="110">
        <f t="shared" si="30"/>
        <v>0.25600000000000001</v>
      </c>
      <c r="N135" s="2">
        <v>0.01</v>
      </c>
      <c r="O135" s="3" t="s">
        <v>235</v>
      </c>
      <c r="P135" s="76"/>
      <c r="Q135" s="67">
        <f t="shared" si="26"/>
        <v>3.1448999999999998</v>
      </c>
      <c r="R135" s="72">
        <f t="shared" si="27"/>
        <v>0.25600000000000001</v>
      </c>
      <c r="S135" s="44"/>
      <c r="T135" s="14"/>
      <c r="W135" s="60">
        <v>2.9</v>
      </c>
      <c r="X135" s="72">
        <v>0.25600000000000001</v>
      </c>
      <c r="Y135" s="56">
        <f t="shared" si="28"/>
        <v>3.1448999999999998</v>
      </c>
      <c r="Z135" s="46"/>
      <c r="AA135" s="72"/>
      <c r="AB135" s="56"/>
      <c r="AC135" s="51"/>
      <c r="AD135" s="72"/>
      <c r="AE135" s="56"/>
      <c r="AF135" s="51"/>
      <c r="AG135" s="72"/>
      <c r="AH135" s="56"/>
      <c r="AI135" s="51"/>
      <c r="AJ135" s="49"/>
      <c r="AK135" s="49"/>
      <c r="AL135" s="49"/>
      <c r="AM135" s="34"/>
      <c r="AN135" s="49"/>
      <c r="AO135" s="49"/>
      <c r="AP135" s="49"/>
      <c r="AQ135" s="49"/>
      <c r="AR135" s="111">
        <v>2.9</v>
      </c>
      <c r="AS135" s="13"/>
      <c r="AT135" s="14"/>
      <c r="AU135" s="13"/>
      <c r="AV135" s="13"/>
      <c r="AW135" s="12"/>
      <c r="AX135" s="12"/>
      <c r="AY135" s="12"/>
      <c r="AZ135" s="12"/>
    </row>
    <row r="136" spans="1:52" x14ac:dyDescent="0.25">
      <c r="A136" s="1" t="s">
        <v>2</v>
      </c>
      <c r="B136" s="2">
        <v>2.9</v>
      </c>
      <c r="C136" s="74">
        <f t="shared" si="29"/>
        <v>3.1448999999999998</v>
      </c>
      <c r="D136" s="70">
        <v>-112.145</v>
      </c>
      <c r="E136" s="10">
        <v>38.564</v>
      </c>
      <c r="F136" s="17">
        <v>7</v>
      </c>
      <c r="G136" s="1">
        <v>1967</v>
      </c>
      <c r="H136">
        <v>10</v>
      </c>
      <c r="I136">
        <v>5</v>
      </c>
      <c r="J136">
        <v>10</v>
      </c>
      <c r="K136">
        <v>53</v>
      </c>
      <c r="L136">
        <v>19.7</v>
      </c>
      <c r="M136" s="73">
        <f t="shared" si="30"/>
        <v>0.25600000000000001</v>
      </c>
      <c r="N136" s="2">
        <v>0.01</v>
      </c>
      <c r="O136" s="3" t="s">
        <v>235</v>
      </c>
      <c r="P136" s="76"/>
      <c r="Q136" s="67">
        <f t="shared" si="26"/>
        <v>3.1448999999999998</v>
      </c>
      <c r="R136" s="72">
        <f t="shared" si="27"/>
        <v>0.25600000000000001</v>
      </c>
      <c r="S136" s="44"/>
      <c r="T136" s="14"/>
      <c r="W136" s="57">
        <v>2.9</v>
      </c>
      <c r="X136" s="72">
        <v>0.25600000000000001</v>
      </c>
      <c r="Y136" s="56">
        <f t="shared" si="28"/>
        <v>3.1448999999999998</v>
      </c>
      <c r="Z136" s="47"/>
      <c r="AA136" s="72"/>
      <c r="AB136" s="56"/>
      <c r="AC136" s="44"/>
      <c r="AD136" s="72"/>
      <c r="AE136" s="56"/>
      <c r="AF136" s="45"/>
      <c r="AG136" s="72"/>
      <c r="AH136" s="56"/>
      <c r="AI136" s="45"/>
      <c r="AK136" s="12"/>
      <c r="AL136" s="12"/>
      <c r="AM136" s="19"/>
      <c r="AQ136" s="13"/>
      <c r="AR136" s="13">
        <v>2.9</v>
      </c>
      <c r="AS136" s="13"/>
      <c r="AT136" s="14"/>
      <c r="AU136" s="13"/>
      <c r="AV136" s="13"/>
      <c r="AW136" s="12"/>
      <c r="AX136" s="12"/>
      <c r="AY136" s="13"/>
      <c r="AZ136" s="12"/>
    </row>
    <row r="137" spans="1:52" x14ac:dyDescent="0.25">
      <c r="A137" s="1" t="s">
        <v>2</v>
      </c>
      <c r="B137" s="2">
        <v>2.6</v>
      </c>
      <c r="C137" s="74">
        <f t="shared" si="29"/>
        <v>2.9076</v>
      </c>
      <c r="D137" s="70">
        <v>-111.51</v>
      </c>
      <c r="E137" s="10">
        <v>39.228000000000002</v>
      </c>
      <c r="F137" s="17">
        <v>7</v>
      </c>
      <c r="G137" s="1">
        <v>1967</v>
      </c>
      <c r="H137">
        <v>11</v>
      </c>
      <c r="I137">
        <v>4</v>
      </c>
      <c r="J137">
        <v>21</v>
      </c>
      <c r="K137">
        <v>6</v>
      </c>
      <c r="L137">
        <v>29</v>
      </c>
      <c r="M137" s="73">
        <f t="shared" si="30"/>
        <v>0.25600000000000001</v>
      </c>
      <c r="N137" s="2">
        <v>0.01</v>
      </c>
      <c r="O137" s="3" t="s">
        <v>235</v>
      </c>
      <c r="P137" s="76"/>
      <c r="Q137" s="67">
        <f t="shared" si="26"/>
        <v>2.9076</v>
      </c>
      <c r="R137" s="72">
        <f t="shared" si="27"/>
        <v>0.25600000000000001</v>
      </c>
      <c r="S137" s="44"/>
      <c r="T137" s="14"/>
      <c r="W137" s="57">
        <v>2.6</v>
      </c>
      <c r="X137" s="72">
        <v>0.25600000000000001</v>
      </c>
      <c r="Y137" s="56">
        <f t="shared" si="28"/>
        <v>2.9076</v>
      </c>
      <c r="Z137" s="47"/>
      <c r="AA137" s="72"/>
      <c r="AB137" s="56"/>
      <c r="AC137" s="44"/>
      <c r="AD137" s="72"/>
      <c r="AE137" s="56"/>
      <c r="AF137" s="45"/>
      <c r="AG137" s="72"/>
      <c r="AH137" s="56"/>
      <c r="AI137" s="45"/>
      <c r="AK137" s="12"/>
      <c r="AL137" s="12"/>
      <c r="AM137" s="19"/>
      <c r="AQ137" s="13"/>
      <c r="AR137" s="13">
        <v>2.6</v>
      </c>
      <c r="AS137" s="13"/>
      <c r="AT137" s="14"/>
      <c r="AU137" s="13"/>
      <c r="AV137" s="13"/>
      <c r="AW137" s="12"/>
      <c r="AX137" s="12"/>
      <c r="AY137" s="13"/>
      <c r="AZ137" s="12"/>
    </row>
    <row r="138" spans="1:52" x14ac:dyDescent="0.25">
      <c r="A138" s="1" t="s">
        <v>2</v>
      </c>
      <c r="B138" s="2">
        <v>3.5</v>
      </c>
      <c r="C138" s="74">
        <f t="shared" si="29"/>
        <v>3.6194999999999999</v>
      </c>
      <c r="D138" s="70">
        <v>-113.339</v>
      </c>
      <c r="E138" s="10">
        <v>37.582999999999998</v>
      </c>
      <c r="F138" s="17">
        <v>7</v>
      </c>
      <c r="G138" s="1">
        <v>1967</v>
      </c>
      <c r="H138">
        <v>11</v>
      </c>
      <c r="I138">
        <v>13</v>
      </c>
      <c r="J138">
        <v>16</v>
      </c>
      <c r="K138">
        <v>48</v>
      </c>
      <c r="L138">
        <v>53.8</v>
      </c>
      <c r="M138" s="73">
        <f t="shared" si="30"/>
        <v>0.25600000000000001</v>
      </c>
      <c r="N138" s="2">
        <v>0.01</v>
      </c>
      <c r="O138" s="3" t="s">
        <v>235</v>
      </c>
      <c r="P138" s="76"/>
      <c r="Q138" s="67">
        <f t="shared" si="26"/>
        <v>3.6194999999999999</v>
      </c>
      <c r="R138" s="72">
        <f t="shared" si="27"/>
        <v>0.25600000000000001</v>
      </c>
      <c r="S138" s="44"/>
      <c r="T138" s="14"/>
      <c r="W138" s="57">
        <v>3.5</v>
      </c>
      <c r="X138" s="72">
        <v>0.25600000000000001</v>
      </c>
      <c r="Y138" s="56">
        <f t="shared" si="28"/>
        <v>3.6194999999999999</v>
      </c>
      <c r="Z138" s="47"/>
      <c r="AA138" s="72"/>
      <c r="AB138" s="56"/>
      <c r="AC138" s="44"/>
      <c r="AD138" s="72"/>
      <c r="AE138" s="56"/>
      <c r="AF138" s="45"/>
      <c r="AG138" s="72"/>
      <c r="AH138" s="56"/>
      <c r="AI138" s="45"/>
      <c r="AK138" s="12"/>
      <c r="AL138" s="12"/>
      <c r="AM138" s="19"/>
      <c r="AQ138" s="13"/>
      <c r="AR138" s="13">
        <v>3.5</v>
      </c>
      <c r="AS138" s="13"/>
      <c r="AT138" s="14"/>
      <c r="AU138" s="13"/>
      <c r="AV138" s="13"/>
      <c r="AW138" s="12"/>
      <c r="AX138" s="12"/>
      <c r="AY138" s="13"/>
      <c r="AZ138" s="12"/>
    </row>
    <row r="139" spans="1:52" x14ac:dyDescent="0.25">
      <c r="A139" s="1" t="s">
        <v>2</v>
      </c>
      <c r="B139" s="2">
        <v>3.7</v>
      </c>
      <c r="C139" s="74">
        <f t="shared" si="29"/>
        <v>3.7777000000000003</v>
      </c>
      <c r="D139" s="70">
        <v>-111.738</v>
      </c>
      <c r="E139" s="10">
        <v>41.286000000000001</v>
      </c>
      <c r="F139" s="17">
        <v>7</v>
      </c>
      <c r="G139" s="1">
        <v>1967</v>
      </c>
      <c r="H139">
        <v>12</v>
      </c>
      <c r="I139">
        <v>7</v>
      </c>
      <c r="J139">
        <v>13</v>
      </c>
      <c r="K139">
        <v>33</v>
      </c>
      <c r="L139">
        <v>22.5</v>
      </c>
      <c r="M139" s="73">
        <f t="shared" si="30"/>
        <v>0.22900000000000001</v>
      </c>
      <c r="N139" s="2">
        <v>0.01</v>
      </c>
      <c r="O139" s="3" t="s">
        <v>235</v>
      </c>
      <c r="P139" s="76"/>
      <c r="Q139" s="67">
        <f>V139</f>
        <v>3.7777000000000003</v>
      </c>
      <c r="R139" s="72">
        <f>U139</f>
        <v>0.22900000000000001</v>
      </c>
      <c r="S139" s="57">
        <v>3.7</v>
      </c>
      <c r="T139" s="14" t="s">
        <v>3</v>
      </c>
      <c r="U139" s="26">
        <v>0.22900000000000001</v>
      </c>
      <c r="V139" s="56">
        <f>0.791*S139+0.851</f>
        <v>3.7777000000000003</v>
      </c>
      <c r="W139" s="44"/>
      <c r="X139" s="72"/>
      <c r="Z139" s="47"/>
      <c r="AA139" s="72"/>
      <c r="AB139" s="56"/>
      <c r="AC139" s="47">
        <v>4.3</v>
      </c>
      <c r="AD139" s="72">
        <v>0.40100000000000002</v>
      </c>
      <c r="AE139" s="56">
        <f>0.791*(1.697*AC139-3.557)+0.851</f>
        <v>3.8094191000000004</v>
      </c>
      <c r="AF139" s="45"/>
      <c r="AG139" s="72"/>
      <c r="AH139" s="56"/>
      <c r="AI139" s="45"/>
      <c r="AJ139" s="19">
        <v>4.3</v>
      </c>
      <c r="AK139" s="12"/>
      <c r="AL139" s="12"/>
      <c r="AM139" s="19"/>
      <c r="AQ139" s="13"/>
      <c r="AR139" s="13"/>
      <c r="AS139" s="13">
        <v>3.7</v>
      </c>
      <c r="AT139" s="14" t="s">
        <v>3</v>
      </c>
      <c r="AU139" s="13"/>
      <c r="AV139" s="13"/>
      <c r="AW139" s="12"/>
      <c r="AX139" s="12"/>
      <c r="AY139" s="13"/>
      <c r="AZ139" s="12"/>
    </row>
    <row r="140" spans="1:52" x14ac:dyDescent="0.25">
      <c r="A140" s="1" t="s">
        <v>2</v>
      </c>
      <c r="B140" s="2">
        <v>2.7</v>
      </c>
      <c r="C140" s="74">
        <f t="shared" si="29"/>
        <v>2.9867000000000004</v>
      </c>
      <c r="D140" s="70">
        <v>-111.74299999999999</v>
      </c>
      <c r="E140" s="10">
        <v>41.624000000000002</v>
      </c>
      <c r="F140" s="17">
        <v>7</v>
      </c>
      <c r="G140" s="1">
        <v>1967</v>
      </c>
      <c r="H140">
        <v>12</v>
      </c>
      <c r="I140">
        <v>9</v>
      </c>
      <c r="J140">
        <v>19</v>
      </c>
      <c r="K140">
        <v>35</v>
      </c>
      <c r="L140">
        <v>44</v>
      </c>
      <c r="M140" s="73">
        <f t="shared" si="30"/>
        <v>0.25600000000000001</v>
      </c>
      <c r="N140" s="2">
        <v>0.01</v>
      </c>
      <c r="O140" s="3" t="s">
        <v>235</v>
      </c>
      <c r="P140" s="76"/>
      <c r="Q140" s="67">
        <f>Y140</f>
        <v>2.9867000000000004</v>
      </c>
      <c r="R140" s="72">
        <f>X140</f>
        <v>0.25600000000000001</v>
      </c>
      <c r="S140" s="44"/>
      <c r="T140" s="14"/>
      <c r="W140" s="57">
        <v>2.7</v>
      </c>
      <c r="X140" s="72">
        <v>0.25600000000000001</v>
      </c>
      <c r="Y140" s="56">
        <f>0.791*W140+0.851</f>
        <v>2.9867000000000004</v>
      </c>
      <c r="Z140" s="47"/>
      <c r="AA140" s="72"/>
      <c r="AB140" s="56"/>
      <c r="AC140" s="44"/>
      <c r="AD140" s="72"/>
      <c r="AE140" s="56"/>
      <c r="AF140" s="45"/>
      <c r="AG140" s="72"/>
      <c r="AH140" s="56"/>
      <c r="AI140" s="45"/>
      <c r="AK140" s="12"/>
      <c r="AL140" s="12"/>
      <c r="AM140" s="19"/>
      <c r="AQ140" s="13"/>
      <c r="AR140" s="13">
        <v>2.7</v>
      </c>
      <c r="AS140" s="13"/>
      <c r="AT140" s="14"/>
      <c r="AU140" s="13"/>
      <c r="AV140" s="13"/>
      <c r="AW140" s="12"/>
      <c r="AX140" s="12"/>
      <c r="AY140" s="13"/>
      <c r="AZ140" s="12"/>
    </row>
    <row r="141" spans="1:52" x14ac:dyDescent="0.25">
      <c r="A141" s="1" t="s">
        <v>2</v>
      </c>
      <c r="B141" s="2">
        <v>2.5</v>
      </c>
      <c r="C141" s="74">
        <f t="shared" si="29"/>
        <v>2.8285</v>
      </c>
      <c r="D141" s="70">
        <v>-111.43300000000001</v>
      </c>
      <c r="E141" s="10">
        <v>42.417999999999999</v>
      </c>
      <c r="F141" s="17">
        <v>7</v>
      </c>
      <c r="G141" s="1">
        <v>1967</v>
      </c>
      <c r="H141">
        <v>12</v>
      </c>
      <c r="I141">
        <v>22</v>
      </c>
      <c r="J141">
        <v>0</v>
      </c>
      <c r="K141">
        <v>16</v>
      </c>
      <c r="L141">
        <v>49.3</v>
      </c>
      <c r="M141" s="73">
        <f t="shared" si="30"/>
        <v>0.25600000000000001</v>
      </c>
      <c r="N141" s="2">
        <v>0.01</v>
      </c>
      <c r="O141" s="3" t="s">
        <v>235</v>
      </c>
      <c r="P141" s="76"/>
      <c r="Q141" s="67">
        <f>Y141</f>
        <v>2.8285</v>
      </c>
      <c r="R141" s="72">
        <f>X141</f>
        <v>0.25600000000000001</v>
      </c>
      <c r="S141" s="44"/>
      <c r="T141" s="14"/>
      <c r="W141" s="57">
        <v>2.5</v>
      </c>
      <c r="X141" s="72">
        <v>0.25600000000000001</v>
      </c>
      <c r="Y141" s="56">
        <f>0.791*W141+0.851</f>
        <v>2.8285</v>
      </c>
      <c r="Z141" s="47"/>
      <c r="AA141" s="72"/>
      <c r="AB141" s="56"/>
      <c r="AC141" s="44"/>
      <c r="AD141" s="72"/>
      <c r="AE141" s="56"/>
      <c r="AF141" s="45"/>
      <c r="AG141" s="72"/>
      <c r="AH141" s="56"/>
      <c r="AI141" s="45"/>
      <c r="AK141" s="12"/>
      <c r="AL141" s="12"/>
      <c r="AM141" s="19"/>
      <c r="AQ141" s="13"/>
      <c r="AR141" s="13">
        <v>2.5</v>
      </c>
      <c r="AS141" s="13"/>
      <c r="AT141" s="14"/>
      <c r="AU141" s="13"/>
      <c r="AV141" s="13"/>
      <c r="AW141" s="12"/>
      <c r="AX141" s="12"/>
      <c r="AY141" s="13"/>
      <c r="AZ141" s="12"/>
    </row>
    <row r="142" spans="1:52" x14ac:dyDescent="0.25">
      <c r="A142" s="1" t="s">
        <v>2</v>
      </c>
      <c r="B142" s="2">
        <v>3.5</v>
      </c>
      <c r="C142" s="74">
        <f t="shared" si="29"/>
        <v>3.6194999999999999</v>
      </c>
      <c r="D142" s="70">
        <v>-112.062</v>
      </c>
      <c r="E142" s="10">
        <v>39.299999999999997</v>
      </c>
      <c r="F142" s="17">
        <v>4</v>
      </c>
      <c r="G142" s="1">
        <v>1968</v>
      </c>
      <c r="H142">
        <v>1</v>
      </c>
      <c r="I142">
        <v>16</v>
      </c>
      <c r="J142">
        <v>8</v>
      </c>
      <c r="K142">
        <v>58</v>
      </c>
      <c r="L142">
        <v>41.5</v>
      </c>
      <c r="M142" s="73">
        <f t="shared" si="30"/>
        <v>0.22900000000000001</v>
      </c>
      <c r="N142" s="2">
        <v>0.01</v>
      </c>
      <c r="O142" s="3" t="s">
        <v>235</v>
      </c>
      <c r="P142" s="76"/>
      <c r="Q142" s="67">
        <f>V142</f>
        <v>3.6194999999999999</v>
      </c>
      <c r="R142" s="72">
        <f>U142</f>
        <v>0.22900000000000001</v>
      </c>
      <c r="S142" s="57">
        <v>3.5</v>
      </c>
      <c r="T142" s="14" t="s">
        <v>3</v>
      </c>
      <c r="U142" s="26">
        <v>0.22900000000000001</v>
      </c>
      <c r="V142" s="56">
        <f>0.791*S142+0.851</f>
        <v>3.6194999999999999</v>
      </c>
      <c r="W142" s="44"/>
      <c r="X142" s="72"/>
      <c r="Z142" s="47"/>
      <c r="AA142" s="72"/>
      <c r="AB142" s="56"/>
      <c r="AC142" s="47">
        <v>4.0999999999999996</v>
      </c>
      <c r="AD142" s="72">
        <v>0.40100000000000002</v>
      </c>
      <c r="AE142" s="56">
        <f>0.791*(1.697*AC142-3.557)+0.851</f>
        <v>3.5409537000000002</v>
      </c>
      <c r="AF142" s="45"/>
      <c r="AG142" s="72"/>
      <c r="AH142" s="56"/>
      <c r="AI142" s="45"/>
      <c r="AJ142" s="19">
        <v>4.0999999999999996</v>
      </c>
      <c r="AK142" s="12"/>
      <c r="AL142" s="12"/>
      <c r="AM142" s="19"/>
      <c r="AQ142" s="13"/>
      <c r="AR142" s="13"/>
      <c r="AS142" s="13">
        <v>3.5</v>
      </c>
      <c r="AT142" s="14" t="s">
        <v>3</v>
      </c>
      <c r="AU142" s="13"/>
      <c r="AV142" s="13"/>
      <c r="AW142" s="12"/>
      <c r="AX142" s="12"/>
      <c r="AY142" s="13"/>
      <c r="AZ142" s="12"/>
    </row>
    <row r="143" spans="1:52" x14ac:dyDescent="0.25">
      <c r="A143" s="1" t="s">
        <v>2</v>
      </c>
      <c r="B143" s="2">
        <v>3.4</v>
      </c>
      <c r="C143" s="74">
        <f t="shared" si="29"/>
        <v>3.5404</v>
      </c>
      <c r="D143" s="70">
        <v>-112.045</v>
      </c>
      <c r="E143" s="10">
        <v>39.29</v>
      </c>
      <c r="F143" s="17">
        <v>7</v>
      </c>
      <c r="G143" s="1">
        <v>1968</v>
      </c>
      <c r="H143">
        <v>1</v>
      </c>
      <c r="I143">
        <v>16</v>
      </c>
      <c r="J143">
        <v>9</v>
      </c>
      <c r="K143">
        <v>17</v>
      </c>
      <c r="L143">
        <v>50.5</v>
      </c>
      <c r="M143" s="73">
        <f t="shared" si="30"/>
        <v>0.22900000000000001</v>
      </c>
      <c r="N143" s="2">
        <v>0.01</v>
      </c>
      <c r="O143" s="3" t="s">
        <v>235</v>
      </c>
      <c r="P143" s="76"/>
      <c r="Q143" s="67">
        <f>V143</f>
        <v>3.5404</v>
      </c>
      <c r="R143" s="72">
        <f>U143</f>
        <v>0.22900000000000001</v>
      </c>
      <c r="S143" s="57">
        <v>3.4</v>
      </c>
      <c r="T143" s="14" t="s">
        <v>3</v>
      </c>
      <c r="U143" s="26">
        <v>0.22900000000000001</v>
      </c>
      <c r="V143" s="56">
        <f>0.791*S143+0.851</f>
        <v>3.5404</v>
      </c>
      <c r="W143" s="44"/>
      <c r="X143" s="72"/>
      <c r="Z143" s="47"/>
      <c r="AA143" s="72"/>
      <c r="AB143" s="56"/>
      <c r="AC143" s="47">
        <v>3.9</v>
      </c>
      <c r="AD143" s="72">
        <v>0.40100000000000002</v>
      </c>
      <c r="AE143" s="56">
        <f>0.791*(1.697*AC143-3.557)+0.851</f>
        <v>3.2724883000000005</v>
      </c>
      <c r="AF143" s="45"/>
      <c r="AG143" s="72"/>
      <c r="AH143" s="56"/>
      <c r="AI143" s="45"/>
      <c r="AJ143" s="19">
        <v>3.9</v>
      </c>
      <c r="AK143" s="12"/>
      <c r="AL143" s="12"/>
      <c r="AM143" s="19"/>
      <c r="AQ143" s="13"/>
      <c r="AR143" s="13"/>
      <c r="AS143" s="13">
        <v>3.4</v>
      </c>
      <c r="AT143" s="14" t="s">
        <v>3</v>
      </c>
      <c r="AU143" s="13"/>
      <c r="AV143" s="13"/>
      <c r="AW143" s="12"/>
      <c r="AX143" s="12"/>
      <c r="AY143" s="13"/>
      <c r="AZ143" s="12"/>
    </row>
    <row r="144" spans="1:52" x14ac:dyDescent="0.25">
      <c r="A144" s="1" t="s">
        <v>2</v>
      </c>
      <c r="B144" s="2">
        <v>3.3</v>
      </c>
      <c r="C144" s="74">
        <f t="shared" si="29"/>
        <v>3.4613</v>
      </c>
      <c r="D144" s="70">
        <v>-112.045</v>
      </c>
      <c r="E144" s="10">
        <v>39.313000000000002</v>
      </c>
      <c r="F144" s="17">
        <v>7</v>
      </c>
      <c r="G144" s="1">
        <v>1968</v>
      </c>
      <c r="H144">
        <v>1</v>
      </c>
      <c r="I144">
        <v>16</v>
      </c>
      <c r="J144">
        <v>9</v>
      </c>
      <c r="K144">
        <v>20</v>
      </c>
      <c r="L144">
        <v>10.3</v>
      </c>
      <c r="M144" s="73">
        <f t="shared" si="30"/>
        <v>0.22900000000000001</v>
      </c>
      <c r="N144" s="2">
        <v>0.01</v>
      </c>
      <c r="O144" s="3" t="s">
        <v>235</v>
      </c>
      <c r="P144" s="76"/>
      <c r="Q144" s="67">
        <f>V144</f>
        <v>3.4613</v>
      </c>
      <c r="R144" s="72">
        <f>U144</f>
        <v>0.22900000000000001</v>
      </c>
      <c r="S144" s="57">
        <v>3.3</v>
      </c>
      <c r="T144" s="14" t="s">
        <v>3</v>
      </c>
      <c r="U144" s="26">
        <v>0.22900000000000001</v>
      </c>
      <c r="V144" s="56">
        <f>0.791*S144+0.851</f>
        <v>3.4613</v>
      </c>
      <c r="W144" s="44"/>
      <c r="X144" s="72"/>
      <c r="Z144" s="47"/>
      <c r="AA144" s="72"/>
      <c r="AB144" s="56"/>
      <c r="AC144" s="44"/>
      <c r="AD144" s="72"/>
      <c r="AE144" s="56"/>
      <c r="AF144" s="45"/>
      <c r="AG144" s="72"/>
      <c r="AH144" s="56"/>
      <c r="AI144" s="45"/>
      <c r="AK144" s="12"/>
      <c r="AL144" s="12"/>
      <c r="AM144" s="19"/>
      <c r="AQ144" s="13"/>
      <c r="AR144" s="13"/>
      <c r="AS144" s="13">
        <v>3.3</v>
      </c>
      <c r="AT144" s="14" t="s">
        <v>3</v>
      </c>
      <c r="AU144" s="13"/>
      <c r="AV144" s="13"/>
      <c r="AW144" s="12"/>
      <c r="AX144" s="12"/>
      <c r="AY144" s="13"/>
      <c r="AZ144" s="12"/>
    </row>
    <row r="145" spans="1:53" x14ac:dyDescent="0.25">
      <c r="A145" s="1" t="s">
        <v>2</v>
      </c>
      <c r="B145" s="2">
        <v>3.2</v>
      </c>
      <c r="C145" s="74">
        <f t="shared" si="29"/>
        <v>3.3822000000000001</v>
      </c>
      <c r="D145" s="70">
        <v>-112.02500000000001</v>
      </c>
      <c r="E145" s="10">
        <v>39.28</v>
      </c>
      <c r="F145" s="17">
        <v>7</v>
      </c>
      <c r="G145" s="1">
        <v>1968</v>
      </c>
      <c r="H145">
        <v>1</v>
      </c>
      <c r="I145">
        <v>16</v>
      </c>
      <c r="J145">
        <v>9</v>
      </c>
      <c r="K145">
        <v>41</v>
      </c>
      <c r="L145">
        <v>44.4</v>
      </c>
      <c r="M145" s="73">
        <f t="shared" si="30"/>
        <v>0.22900000000000001</v>
      </c>
      <c r="N145" s="2">
        <v>0.01</v>
      </c>
      <c r="O145" s="3" t="s">
        <v>235</v>
      </c>
      <c r="P145" s="76"/>
      <c r="Q145" s="67">
        <f>V145</f>
        <v>3.3822000000000001</v>
      </c>
      <c r="R145" s="72">
        <f>U145</f>
        <v>0.22900000000000001</v>
      </c>
      <c r="S145" s="57">
        <v>3.2</v>
      </c>
      <c r="T145" s="14" t="s">
        <v>3</v>
      </c>
      <c r="U145" s="26">
        <v>0.22900000000000001</v>
      </c>
      <c r="V145" s="56">
        <f>0.791*S145+0.851</f>
        <v>3.3822000000000001</v>
      </c>
      <c r="W145" s="44"/>
      <c r="X145" s="72"/>
      <c r="Z145" s="47"/>
      <c r="AA145" s="72"/>
      <c r="AB145" s="56"/>
      <c r="AC145" s="44"/>
      <c r="AD145" s="72"/>
      <c r="AE145" s="56"/>
      <c r="AF145" s="45"/>
      <c r="AG145" s="72"/>
      <c r="AH145" s="56"/>
      <c r="AI145" s="45"/>
      <c r="AK145" s="12"/>
      <c r="AL145" s="12"/>
      <c r="AM145" s="19"/>
      <c r="AQ145" s="13"/>
      <c r="AR145" s="13"/>
      <c r="AS145" s="13">
        <v>3.2</v>
      </c>
      <c r="AT145" s="14" t="s">
        <v>3</v>
      </c>
      <c r="AU145" s="13"/>
      <c r="AV145" s="13"/>
      <c r="AW145" s="12"/>
      <c r="AX145" s="12"/>
      <c r="AY145" s="13"/>
      <c r="AZ145" s="12"/>
    </row>
    <row r="146" spans="1:53" x14ac:dyDescent="0.25">
      <c r="A146" s="1" t="s">
        <v>2</v>
      </c>
      <c r="B146" s="2">
        <v>3.9</v>
      </c>
      <c r="C146" s="74">
        <f t="shared" si="29"/>
        <v>3.9359000000000002</v>
      </c>
      <c r="D146" s="70">
        <v>-112.038</v>
      </c>
      <c r="E146" s="10">
        <v>39.265999999999998</v>
      </c>
      <c r="F146" s="17">
        <v>7</v>
      </c>
      <c r="G146" s="1">
        <v>1968</v>
      </c>
      <c r="H146">
        <v>1</v>
      </c>
      <c r="I146">
        <v>16</v>
      </c>
      <c r="J146">
        <v>9</v>
      </c>
      <c r="K146">
        <v>42</v>
      </c>
      <c r="L146">
        <v>52.1</v>
      </c>
      <c r="M146" s="73">
        <f t="shared" si="30"/>
        <v>0.22900000000000001</v>
      </c>
      <c r="N146" s="2">
        <v>0.01</v>
      </c>
      <c r="O146" s="3" t="s">
        <v>235</v>
      </c>
      <c r="P146" s="76"/>
      <c r="Q146" s="67">
        <f>V146</f>
        <v>3.9359000000000002</v>
      </c>
      <c r="R146" s="72">
        <f>U146</f>
        <v>0.22900000000000001</v>
      </c>
      <c r="S146" s="57">
        <v>3.9</v>
      </c>
      <c r="T146" s="14" t="s">
        <v>3</v>
      </c>
      <c r="U146" s="26">
        <v>0.22900000000000001</v>
      </c>
      <c r="V146" s="56">
        <f>0.791*S146+0.851</f>
        <v>3.9359000000000002</v>
      </c>
      <c r="W146" s="44"/>
      <c r="X146" s="72"/>
      <c r="Z146" s="47"/>
      <c r="AA146" s="72"/>
      <c r="AB146" s="56"/>
      <c r="AC146" s="47">
        <v>4</v>
      </c>
      <c r="AD146" s="72">
        <v>0.40100000000000002</v>
      </c>
      <c r="AE146" s="56">
        <f>0.791*(1.697*AC146-3.557)+0.851</f>
        <v>3.4067210000000006</v>
      </c>
      <c r="AF146" s="45"/>
      <c r="AG146" s="72"/>
      <c r="AH146" s="56"/>
      <c r="AI146" s="45"/>
      <c r="AJ146" s="19">
        <v>4</v>
      </c>
      <c r="AK146" s="12"/>
      <c r="AL146" s="12"/>
      <c r="AM146" s="19"/>
      <c r="AQ146" s="13"/>
      <c r="AR146" s="13"/>
      <c r="AS146" s="13">
        <v>3.9</v>
      </c>
      <c r="AT146" s="14" t="s">
        <v>3</v>
      </c>
      <c r="AU146" s="13"/>
      <c r="AV146" s="13"/>
      <c r="AW146" s="12"/>
      <c r="AX146" s="12"/>
      <c r="AY146" s="13"/>
      <c r="AZ146" s="12"/>
    </row>
    <row r="147" spans="1:53" x14ac:dyDescent="0.25">
      <c r="A147" s="1" t="s">
        <v>2</v>
      </c>
      <c r="B147" s="2">
        <v>2.5</v>
      </c>
      <c r="C147" s="74">
        <f t="shared" si="29"/>
        <v>2.8285</v>
      </c>
      <c r="D147" s="70">
        <v>-112.06699999999999</v>
      </c>
      <c r="E147" s="10">
        <v>39.341999999999999</v>
      </c>
      <c r="F147" s="17">
        <v>7</v>
      </c>
      <c r="G147" s="1">
        <v>1968</v>
      </c>
      <c r="H147">
        <v>1</v>
      </c>
      <c r="I147">
        <v>17</v>
      </c>
      <c r="J147">
        <v>4</v>
      </c>
      <c r="K147">
        <v>27</v>
      </c>
      <c r="L147">
        <v>12.9</v>
      </c>
      <c r="M147" s="73">
        <f t="shared" si="30"/>
        <v>0.25600000000000001</v>
      </c>
      <c r="N147" s="2">
        <v>0.01</v>
      </c>
      <c r="O147" s="3" t="s">
        <v>235</v>
      </c>
      <c r="P147" s="76"/>
      <c r="Q147" s="67">
        <f t="shared" ref="Q147:Q162" si="31">Y147</f>
        <v>2.8285</v>
      </c>
      <c r="R147" s="72">
        <f t="shared" ref="R147:R162" si="32">X147</f>
        <v>0.25600000000000001</v>
      </c>
      <c r="S147" s="44"/>
      <c r="T147" s="14"/>
      <c r="W147" s="57">
        <v>2.5</v>
      </c>
      <c r="X147" s="72">
        <v>0.25600000000000001</v>
      </c>
      <c r="Y147" s="56">
        <f t="shared" ref="Y147:Y162" si="33">0.791*W147+0.851</f>
        <v>2.8285</v>
      </c>
      <c r="Z147" s="47"/>
      <c r="AA147" s="72"/>
      <c r="AB147" s="56"/>
      <c r="AC147" s="47">
        <v>2.8</v>
      </c>
      <c r="AD147" s="72">
        <v>0.40100000000000002</v>
      </c>
      <c r="AE147" s="56">
        <f>0.791*(1.697*AC147-3.557)+0.851</f>
        <v>1.7959285999999999</v>
      </c>
      <c r="AF147" s="45"/>
      <c r="AG147" s="72"/>
      <c r="AH147" s="56"/>
      <c r="AI147" s="45"/>
      <c r="AJ147" s="19">
        <v>2.8</v>
      </c>
      <c r="AK147" s="12"/>
      <c r="AL147" s="12"/>
      <c r="AM147" s="19"/>
      <c r="AQ147" s="13"/>
      <c r="AR147" s="13">
        <v>2.5</v>
      </c>
      <c r="AS147" s="13"/>
      <c r="AT147" s="14"/>
      <c r="AU147" s="13"/>
      <c r="AV147" s="13"/>
      <c r="AW147" s="12"/>
      <c r="AX147" s="12"/>
      <c r="AY147" s="13"/>
      <c r="AZ147" s="12"/>
    </row>
    <row r="148" spans="1:53" x14ac:dyDescent="0.25">
      <c r="A148" s="1" t="s">
        <v>2</v>
      </c>
      <c r="B148" s="2">
        <v>2.6</v>
      </c>
      <c r="C148" s="74">
        <f t="shared" si="29"/>
        <v>2.9076</v>
      </c>
      <c r="D148" s="70">
        <v>-110.42700000000001</v>
      </c>
      <c r="E148" s="10">
        <v>41.121000000000002</v>
      </c>
      <c r="F148" s="17">
        <v>7</v>
      </c>
      <c r="G148" s="1">
        <v>1968</v>
      </c>
      <c r="H148">
        <v>1</v>
      </c>
      <c r="I148">
        <v>18</v>
      </c>
      <c r="J148">
        <v>16</v>
      </c>
      <c r="K148">
        <v>13</v>
      </c>
      <c r="L148">
        <v>26.2</v>
      </c>
      <c r="M148" s="73">
        <f t="shared" si="30"/>
        <v>0.25600000000000001</v>
      </c>
      <c r="N148" s="2">
        <v>0.01</v>
      </c>
      <c r="O148" s="3" t="s">
        <v>235</v>
      </c>
      <c r="P148" s="76"/>
      <c r="Q148" s="67">
        <f t="shared" si="31"/>
        <v>2.9076</v>
      </c>
      <c r="R148" s="72">
        <f t="shared" si="32"/>
        <v>0.25600000000000001</v>
      </c>
      <c r="S148" s="44"/>
      <c r="T148" s="14"/>
      <c r="W148" s="57">
        <v>2.6</v>
      </c>
      <c r="X148" s="72">
        <v>0.25600000000000001</v>
      </c>
      <c r="Y148" s="56">
        <f t="shared" si="33"/>
        <v>2.9076</v>
      </c>
      <c r="Z148" s="47"/>
      <c r="AA148" s="72"/>
      <c r="AB148" s="56"/>
      <c r="AC148" s="44"/>
      <c r="AD148" s="72"/>
      <c r="AE148" s="56"/>
      <c r="AF148" s="45"/>
      <c r="AG148" s="72"/>
      <c r="AH148" s="56"/>
      <c r="AI148" s="45"/>
      <c r="AK148" s="12"/>
      <c r="AL148" s="12"/>
      <c r="AM148" s="19"/>
      <c r="AQ148" s="13"/>
      <c r="AR148" s="13">
        <v>2.6</v>
      </c>
      <c r="AS148" s="13"/>
      <c r="AT148" s="14"/>
      <c r="AU148" s="13"/>
      <c r="AV148" s="13"/>
      <c r="AW148" s="12"/>
      <c r="AX148" s="12"/>
      <c r="AY148" s="13"/>
      <c r="AZ148" s="12"/>
    </row>
    <row r="149" spans="1:53" x14ac:dyDescent="0.25">
      <c r="A149" s="1" t="s">
        <v>2</v>
      </c>
      <c r="B149" s="2">
        <v>2.9</v>
      </c>
      <c r="C149" s="74">
        <f t="shared" si="29"/>
        <v>3.1448999999999998</v>
      </c>
      <c r="D149" s="70">
        <v>-108.83499999999999</v>
      </c>
      <c r="E149" s="10">
        <v>40.444000000000003</v>
      </c>
      <c r="F149" s="17">
        <v>7</v>
      </c>
      <c r="G149" s="1">
        <v>1968</v>
      </c>
      <c r="H149">
        <v>1</v>
      </c>
      <c r="I149">
        <v>18</v>
      </c>
      <c r="J149">
        <v>21</v>
      </c>
      <c r="K149">
        <v>16</v>
      </c>
      <c r="L149">
        <v>38.200000000000003</v>
      </c>
      <c r="M149" s="73">
        <f t="shared" si="30"/>
        <v>0.25600000000000001</v>
      </c>
      <c r="N149" s="2">
        <v>0.01</v>
      </c>
      <c r="O149" s="3" t="s">
        <v>235</v>
      </c>
      <c r="P149" s="76"/>
      <c r="Q149" s="67">
        <f t="shared" si="31"/>
        <v>3.1448999999999998</v>
      </c>
      <c r="R149" s="72">
        <f t="shared" si="32"/>
        <v>0.25600000000000001</v>
      </c>
      <c r="S149" s="44"/>
      <c r="T149" s="14"/>
      <c r="W149" s="57">
        <v>2.9</v>
      </c>
      <c r="X149" s="72">
        <v>0.25600000000000001</v>
      </c>
      <c r="Y149" s="56">
        <f t="shared" si="33"/>
        <v>3.1448999999999998</v>
      </c>
      <c r="Z149" s="47"/>
      <c r="AA149" s="72"/>
      <c r="AB149" s="56"/>
      <c r="AC149" s="44"/>
      <c r="AD149" s="72"/>
      <c r="AE149" s="56"/>
      <c r="AF149" s="45"/>
      <c r="AG149" s="72"/>
      <c r="AH149" s="56"/>
      <c r="AI149" s="45"/>
      <c r="AK149" s="12"/>
      <c r="AL149" s="12"/>
      <c r="AM149" s="19"/>
      <c r="AQ149" s="13"/>
      <c r="AR149" s="13">
        <v>2.9</v>
      </c>
      <c r="AS149" s="13"/>
      <c r="AT149" s="14"/>
      <c r="AU149" s="13"/>
      <c r="AV149" s="13"/>
      <c r="AW149" s="12"/>
      <c r="AX149" s="12"/>
      <c r="AY149" s="13"/>
      <c r="AZ149" s="12"/>
    </row>
    <row r="150" spans="1:53" x14ac:dyDescent="0.25">
      <c r="A150" s="1" t="s">
        <v>2</v>
      </c>
      <c r="B150" s="2">
        <v>2.8</v>
      </c>
      <c r="C150" s="74">
        <f t="shared" si="29"/>
        <v>3.0657999999999999</v>
      </c>
      <c r="D150" s="70">
        <v>-113.96</v>
      </c>
      <c r="E150" s="10">
        <v>37.436</v>
      </c>
      <c r="F150" s="17">
        <v>7</v>
      </c>
      <c r="G150" s="1">
        <v>1968</v>
      </c>
      <c r="H150">
        <v>2</v>
      </c>
      <c r="I150">
        <v>5</v>
      </c>
      <c r="J150">
        <v>14</v>
      </c>
      <c r="K150">
        <v>17</v>
      </c>
      <c r="L150">
        <v>27.4</v>
      </c>
      <c r="M150" s="73">
        <f t="shared" si="30"/>
        <v>0.25600000000000001</v>
      </c>
      <c r="N150" s="2">
        <v>0.01</v>
      </c>
      <c r="O150" s="3" t="s">
        <v>235</v>
      </c>
      <c r="P150" s="76"/>
      <c r="Q150" s="67">
        <f t="shared" si="31"/>
        <v>3.0657999999999999</v>
      </c>
      <c r="R150" s="72">
        <f t="shared" si="32"/>
        <v>0.25600000000000001</v>
      </c>
      <c r="S150" s="44"/>
      <c r="T150" s="14"/>
      <c r="W150" s="57">
        <v>2.8</v>
      </c>
      <c r="X150" s="72">
        <v>0.25600000000000001</v>
      </c>
      <c r="Y150" s="56">
        <f t="shared" si="33"/>
        <v>3.0657999999999999</v>
      </c>
      <c r="Z150" s="47"/>
      <c r="AA150" s="72"/>
      <c r="AB150" s="56"/>
      <c r="AC150" s="44"/>
      <c r="AD150" s="72"/>
      <c r="AE150" s="56"/>
      <c r="AF150" s="45"/>
      <c r="AG150" s="72"/>
      <c r="AH150" s="56"/>
      <c r="AI150" s="45"/>
      <c r="AK150" s="12"/>
      <c r="AL150" s="12"/>
      <c r="AM150" s="19"/>
      <c r="AQ150" s="13"/>
      <c r="AR150" s="13">
        <v>2.8</v>
      </c>
      <c r="AS150" s="13"/>
      <c r="AT150" s="14"/>
      <c r="AU150" s="13"/>
      <c r="AV150" s="13"/>
      <c r="AW150" s="12"/>
      <c r="AX150" s="12"/>
      <c r="AY150" s="13"/>
      <c r="AZ150" s="12"/>
    </row>
    <row r="151" spans="1:53" x14ac:dyDescent="0.25">
      <c r="A151" s="1" t="s">
        <v>2</v>
      </c>
      <c r="B151" s="2">
        <v>3.2</v>
      </c>
      <c r="C151" s="74">
        <f t="shared" si="29"/>
        <v>3.3822000000000001</v>
      </c>
      <c r="D151" s="70">
        <v>-110.611</v>
      </c>
      <c r="E151" s="10">
        <v>41.726999999999997</v>
      </c>
      <c r="F151" s="17">
        <v>7</v>
      </c>
      <c r="G151" s="1">
        <v>1968</v>
      </c>
      <c r="H151">
        <v>2</v>
      </c>
      <c r="I151">
        <v>20</v>
      </c>
      <c r="J151">
        <v>6</v>
      </c>
      <c r="K151">
        <v>34</v>
      </c>
      <c r="L151">
        <v>26.4</v>
      </c>
      <c r="M151" s="73">
        <f t="shared" si="30"/>
        <v>0.25600000000000001</v>
      </c>
      <c r="N151" s="2">
        <v>0.01</v>
      </c>
      <c r="O151" s="3" t="s">
        <v>235</v>
      </c>
      <c r="P151" s="76"/>
      <c r="Q151" s="67">
        <f t="shared" si="31"/>
        <v>3.3822000000000001</v>
      </c>
      <c r="R151" s="72">
        <f t="shared" si="32"/>
        <v>0.25600000000000001</v>
      </c>
      <c r="S151" s="44"/>
      <c r="T151" s="14"/>
      <c r="W151" s="57">
        <v>3.2</v>
      </c>
      <c r="X151" s="72">
        <v>0.25600000000000001</v>
      </c>
      <c r="Y151" s="56">
        <f t="shared" si="33"/>
        <v>3.3822000000000001</v>
      </c>
      <c r="Z151" s="47"/>
      <c r="AA151" s="72"/>
      <c r="AB151" s="56"/>
      <c r="AC151" s="47">
        <v>3.7</v>
      </c>
      <c r="AD151" s="72">
        <v>0.40100000000000002</v>
      </c>
      <c r="AE151" s="56">
        <f>0.791*(1.697*AC151-3.557)+0.851</f>
        <v>3.0040229000000003</v>
      </c>
      <c r="AF151" s="45"/>
      <c r="AG151" s="72"/>
      <c r="AH151" s="56"/>
      <c r="AI151" s="45"/>
      <c r="AJ151" s="19">
        <v>3.7</v>
      </c>
      <c r="AK151" s="12"/>
      <c r="AL151" s="12"/>
      <c r="AM151" s="19"/>
      <c r="AQ151" s="13"/>
      <c r="AR151" s="13">
        <v>3.2</v>
      </c>
      <c r="AS151" s="13"/>
      <c r="AT151" s="14"/>
      <c r="AU151" s="13"/>
      <c r="AV151" s="13"/>
      <c r="AW151" s="12"/>
      <c r="AX151" s="12"/>
      <c r="AY151" s="13"/>
      <c r="AZ151" s="12"/>
    </row>
    <row r="152" spans="1:53" s="12" customFormat="1" x14ac:dyDescent="0.25">
      <c r="A152" s="1" t="s">
        <v>2</v>
      </c>
      <c r="B152" s="2">
        <v>2.8</v>
      </c>
      <c r="C152" s="74">
        <f t="shared" si="29"/>
        <v>3.0657999999999999</v>
      </c>
      <c r="D152" s="70">
        <v>-110.24299999999999</v>
      </c>
      <c r="E152" s="10">
        <v>37.603999999999999</v>
      </c>
      <c r="F152" s="17">
        <v>7</v>
      </c>
      <c r="G152" s="1">
        <v>1968</v>
      </c>
      <c r="H152">
        <v>2</v>
      </c>
      <c r="I152">
        <v>23</v>
      </c>
      <c r="J152">
        <v>17</v>
      </c>
      <c r="K152">
        <v>49</v>
      </c>
      <c r="L152">
        <v>2.8</v>
      </c>
      <c r="M152" s="73">
        <f t="shared" si="30"/>
        <v>0.25600000000000001</v>
      </c>
      <c r="N152" s="2">
        <v>0.01</v>
      </c>
      <c r="O152" s="3" t="s">
        <v>235</v>
      </c>
      <c r="P152" s="76"/>
      <c r="Q152" s="67">
        <f t="shared" si="31"/>
        <v>3.0657999999999999</v>
      </c>
      <c r="R152" s="72">
        <f t="shared" si="32"/>
        <v>0.25600000000000001</v>
      </c>
      <c r="S152" s="44"/>
      <c r="T152" s="14"/>
      <c r="U152" s="26"/>
      <c r="V152" s="56"/>
      <c r="W152" s="57">
        <v>2.8</v>
      </c>
      <c r="X152" s="72">
        <v>0.25600000000000001</v>
      </c>
      <c r="Y152" s="56">
        <f t="shared" si="33"/>
        <v>3.0657999999999999</v>
      </c>
      <c r="Z152" s="47"/>
      <c r="AA152" s="72"/>
      <c r="AB152" s="56"/>
      <c r="AC152" s="44"/>
      <c r="AD152" s="72"/>
      <c r="AE152" s="56"/>
      <c r="AF152" s="45"/>
      <c r="AG152" s="72"/>
      <c r="AH152" s="56"/>
      <c r="AI152" s="45"/>
      <c r="AJ152" s="13"/>
      <c r="AM152" s="19"/>
      <c r="AP152" s="13"/>
      <c r="AQ152" s="13"/>
      <c r="AR152" s="13">
        <v>2.8</v>
      </c>
      <c r="AS152" s="13"/>
      <c r="AT152" s="14"/>
      <c r="AU152" s="13"/>
      <c r="AV152" s="13"/>
      <c r="AY152" s="13"/>
      <c r="BA152"/>
    </row>
    <row r="153" spans="1:53" s="12" customFormat="1" ht="17.25" customHeight="1" x14ac:dyDescent="0.25">
      <c r="A153" s="1" t="s">
        <v>2</v>
      </c>
      <c r="B153" s="2">
        <v>3</v>
      </c>
      <c r="C153" s="74">
        <f t="shared" si="29"/>
        <v>3.2240000000000002</v>
      </c>
      <c r="D153" s="70">
        <v>-112.783</v>
      </c>
      <c r="E153" s="10">
        <v>42.204999999999998</v>
      </c>
      <c r="F153" s="17">
        <v>7</v>
      </c>
      <c r="G153" s="1">
        <v>1968</v>
      </c>
      <c r="H153">
        <v>3</v>
      </c>
      <c r="I153">
        <v>7</v>
      </c>
      <c r="J153">
        <v>4</v>
      </c>
      <c r="K153">
        <v>17</v>
      </c>
      <c r="L153">
        <v>6.8</v>
      </c>
      <c r="M153" s="73">
        <f t="shared" si="30"/>
        <v>0.25600000000000001</v>
      </c>
      <c r="N153" s="2">
        <v>0.01</v>
      </c>
      <c r="O153" s="3" t="s">
        <v>235</v>
      </c>
      <c r="P153" s="76"/>
      <c r="Q153" s="67">
        <f t="shared" si="31"/>
        <v>3.2240000000000002</v>
      </c>
      <c r="R153" s="72">
        <f t="shared" si="32"/>
        <v>0.25600000000000001</v>
      </c>
      <c r="S153" s="44"/>
      <c r="T153" s="14"/>
      <c r="U153" s="26"/>
      <c r="V153" s="56"/>
      <c r="W153" s="59">
        <v>3</v>
      </c>
      <c r="X153" s="72">
        <v>0.25600000000000001</v>
      </c>
      <c r="Y153" s="56">
        <f t="shared" si="33"/>
        <v>3.2240000000000002</v>
      </c>
      <c r="Z153" s="47"/>
      <c r="AA153" s="72"/>
      <c r="AB153" s="56"/>
      <c r="AC153" s="44"/>
      <c r="AD153" s="72"/>
      <c r="AE153" s="56"/>
      <c r="AF153" s="45"/>
      <c r="AG153" s="72"/>
      <c r="AH153" s="56"/>
      <c r="AI153" s="45"/>
      <c r="AJ153" s="13"/>
      <c r="AM153" s="19"/>
      <c r="AP153" s="13"/>
      <c r="AQ153" s="13"/>
      <c r="AR153" s="19">
        <v>3</v>
      </c>
      <c r="AS153" s="13"/>
      <c r="AT153" s="14"/>
      <c r="AU153" s="13"/>
      <c r="AV153" s="13"/>
      <c r="AY153" s="13"/>
      <c r="BA153"/>
    </row>
    <row r="154" spans="1:53" s="12" customFormat="1" x14ac:dyDescent="0.25">
      <c r="A154" s="92" t="s">
        <v>2</v>
      </c>
      <c r="B154" s="112">
        <v>2.5</v>
      </c>
      <c r="C154" s="109">
        <f t="shared" si="29"/>
        <v>2.8285</v>
      </c>
      <c r="D154" s="90">
        <v>-113.937</v>
      </c>
      <c r="E154" s="91">
        <v>37.701999999999998</v>
      </c>
      <c r="F154" s="83">
        <v>7</v>
      </c>
      <c r="G154" s="83">
        <v>1968</v>
      </c>
      <c r="H154" s="83">
        <v>3</v>
      </c>
      <c r="I154" s="83">
        <v>14</v>
      </c>
      <c r="J154" s="83">
        <v>1</v>
      </c>
      <c r="K154" s="83">
        <v>0</v>
      </c>
      <c r="L154" s="83">
        <v>27.55</v>
      </c>
      <c r="M154" s="110">
        <f t="shared" si="30"/>
        <v>0.25600000000000001</v>
      </c>
      <c r="N154" s="2">
        <v>0.01</v>
      </c>
      <c r="O154" s="3" t="s">
        <v>235</v>
      </c>
      <c r="P154" s="76"/>
      <c r="Q154" s="67">
        <f t="shared" si="31"/>
        <v>2.8285</v>
      </c>
      <c r="R154" s="72">
        <f t="shared" si="32"/>
        <v>0.25600000000000001</v>
      </c>
      <c r="S154" s="44"/>
      <c r="T154" s="14"/>
      <c r="U154" s="26"/>
      <c r="V154" s="56"/>
      <c r="W154" s="60">
        <v>2.5</v>
      </c>
      <c r="X154" s="72">
        <v>0.25600000000000001</v>
      </c>
      <c r="Y154" s="56">
        <f t="shared" si="33"/>
        <v>2.8285</v>
      </c>
      <c r="Z154" s="46"/>
      <c r="AA154" s="72"/>
      <c r="AB154" s="56"/>
      <c r="AC154" s="51"/>
      <c r="AD154" s="72"/>
      <c r="AE154" s="56"/>
      <c r="AF154" s="51"/>
      <c r="AG154" s="72"/>
      <c r="AH154" s="56"/>
      <c r="AI154" s="51"/>
      <c r="AJ154" s="49"/>
      <c r="AK154" s="49"/>
      <c r="AL154" s="49"/>
      <c r="AM154" s="34"/>
      <c r="AN154" s="49"/>
      <c r="AO154" s="49"/>
      <c r="AP154" s="49"/>
      <c r="AQ154" s="49"/>
      <c r="AR154" s="111">
        <v>2.5</v>
      </c>
      <c r="AS154" s="13"/>
      <c r="AT154" s="14"/>
      <c r="AU154" s="13"/>
      <c r="AV154" s="13"/>
      <c r="AY154" s="13"/>
    </row>
    <row r="155" spans="1:53" x14ac:dyDescent="0.25">
      <c r="A155" s="1" t="s">
        <v>2</v>
      </c>
      <c r="B155" s="2">
        <v>3</v>
      </c>
      <c r="C155" s="74">
        <f t="shared" si="29"/>
        <v>3.2240000000000002</v>
      </c>
      <c r="D155" s="70">
        <v>-112.276</v>
      </c>
      <c r="E155" s="10">
        <v>37.920999999999999</v>
      </c>
      <c r="F155" s="17">
        <v>7</v>
      </c>
      <c r="G155" s="1">
        <v>1968</v>
      </c>
      <c r="H155">
        <v>3</v>
      </c>
      <c r="I155">
        <v>20</v>
      </c>
      <c r="J155">
        <v>15</v>
      </c>
      <c r="K155">
        <v>33</v>
      </c>
      <c r="L155">
        <v>4</v>
      </c>
      <c r="M155" s="73">
        <f t="shared" si="30"/>
        <v>0.25600000000000001</v>
      </c>
      <c r="N155" s="2">
        <v>0.01</v>
      </c>
      <c r="O155" s="3" t="s">
        <v>235</v>
      </c>
      <c r="P155" s="76"/>
      <c r="Q155" s="67">
        <f t="shared" si="31"/>
        <v>3.2240000000000002</v>
      </c>
      <c r="R155" s="72">
        <f t="shared" si="32"/>
        <v>0.25600000000000001</v>
      </c>
      <c r="S155" s="44"/>
      <c r="T155" s="14"/>
      <c r="W155" s="59">
        <v>3</v>
      </c>
      <c r="X155" s="72">
        <v>0.25600000000000001</v>
      </c>
      <c r="Y155" s="56">
        <f t="shared" si="33"/>
        <v>3.2240000000000002</v>
      </c>
      <c r="Z155" s="47"/>
      <c r="AA155" s="72"/>
      <c r="AB155" s="56"/>
      <c r="AC155" s="44"/>
      <c r="AD155" s="72"/>
      <c r="AE155" s="56"/>
      <c r="AF155" s="45"/>
      <c r="AG155" s="72"/>
      <c r="AH155" s="56"/>
      <c r="AI155" s="45"/>
      <c r="AK155" s="12"/>
      <c r="AL155" s="12"/>
      <c r="AM155" s="19"/>
      <c r="AQ155" s="13"/>
      <c r="AR155" s="19">
        <v>3</v>
      </c>
      <c r="AS155" s="13"/>
      <c r="AT155" s="14"/>
      <c r="AU155" s="13"/>
      <c r="AV155" s="13"/>
      <c r="AW155" s="12"/>
      <c r="AX155" s="12"/>
      <c r="AY155" s="13"/>
      <c r="AZ155" s="12"/>
      <c r="BA155" s="12"/>
    </row>
    <row r="156" spans="1:53" x14ac:dyDescent="0.25">
      <c r="A156" s="1" t="s">
        <v>2</v>
      </c>
      <c r="B156" s="2">
        <v>2.7</v>
      </c>
      <c r="C156" s="74">
        <f t="shared" si="29"/>
        <v>2.9867000000000004</v>
      </c>
      <c r="D156" s="70">
        <v>-113.468</v>
      </c>
      <c r="E156" s="10">
        <v>41.328000000000003</v>
      </c>
      <c r="F156" s="17">
        <v>7</v>
      </c>
      <c r="G156" s="1">
        <v>1968</v>
      </c>
      <c r="H156">
        <v>3</v>
      </c>
      <c r="I156">
        <v>28</v>
      </c>
      <c r="J156">
        <v>4</v>
      </c>
      <c r="K156">
        <v>48</v>
      </c>
      <c r="L156">
        <v>8.5</v>
      </c>
      <c r="M156" s="73">
        <f t="shared" si="30"/>
        <v>0.25600000000000001</v>
      </c>
      <c r="N156" s="2">
        <v>0.01</v>
      </c>
      <c r="O156" s="3" t="s">
        <v>235</v>
      </c>
      <c r="P156" s="76"/>
      <c r="Q156" s="67">
        <f t="shared" si="31"/>
        <v>2.9867000000000004</v>
      </c>
      <c r="R156" s="72">
        <f t="shared" si="32"/>
        <v>0.25600000000000001</v>
      </c>
      <c r="S156" s="44"/>
      <c r="T156" s="14"/>
      <c r="W156" s="57">
        <v>2.7</v>
      </c>
      <c r="X156" s="72">
        <v>0.25600000000000001</v>
      </c>
      <c r="Y156" s="56">
        <f t="shared" si="33"/>
        <v>2.9867000000000004</v>
      </c>
      <c r="Z156" s="47"/>
      <c r="AA156" s="72"/>
      <c r="AB156" s="56"/>
      <c r="AC156" s="44"/>
      <c r="AD156" s="72"/>
      <c r="AE156" s="56"/>
      <c r="AF156" s="45"/>
      <c r="AG156" s="72"/>
      <c r="AH156" s="56"/>
      <c r="AI156" s="45"/>
      <c r="AK156" s="12"/>
      <c r="AL156" s="12"/>
      <c r="AM156" s="19"/>
      <c r="AQ156" s="13"/>
      <c r="AR156" s="13">
        <v>2.7</v>
      </c>
      <c r="AS156" s="13"/>
      <c r="AT156" s="14"/>
      <c r="AU156" s="13"/>
      <c r="AV156" s="13"/>
      <c r="AW156" s="12"/>
      <c r="AX156" s="12"/>
      <c r="AY156" s="13"/>
      <c r="AZ156" s="12"/>
      <c r="BA156" s="12"/>
    </row>
    <row r="157" spans="1:53" x14ac:dyDescent="0.25">
      <c r="A157" s="1" t="s">
        <v>2</v>
      </c>
      <c r="B157" s="2">
        <v>2.8</v>
      </c>
      <c r="C157" s="74">
        <f t="shared" si="29"/>
        <v>3.0657999999999999</v>
      </c>
      <c r="D157" s="70">
        <v>-110.464</v>
      </c>
      <c r="E157" s="10">
        <v>42.139000000000003</v>
      </c>
      <c r="F157" s="17">
        <v>7</v>
      </c>
      <c r="G157" s="1">
        <v>1968</v>
      </c>
      <c r="H157">
        <v>5</v>
      </c>
      <c r="I157">
        <v>17</v>
      </c>
      <c r="J157">
        <v>21</v>
      </c>
      <c r="K157">
        <v>46</v>
      </c>
      <c r="L157">
        <v>34.200000000000003</v>
      </c>
      <c r="M157" s="73">
        <f t="shared" si="30"/>
        <v>0.25600000000000001</v>
      </c>
      <c r="N157" s="2">
        <v>0.01</v>
      </c>
      <c r="O157" s="3" t="s">
        <v>235</v>
      </c>
      <c r="P157" s="76"/>
      <c r="Q157" s="67">
        <f t="shared" si="31"/>
        <v>3.0657999999999999</v>
      </c>
      <c r="R157" s="72">
        <f t="shared" si="32"/>
        <v>0.25600000000000001</v>
      </c>
      <c r="S157" s="44"/>
      <c r="T157" s="14"/>
      <c r="W157" s="57">
        <v>2.8</v>
      </c>
      <c r="X157" s="72">
        <v>0.25600000000000001</v>
      </c>
      <c r="Y157" s="56">
        <f t="shared" si="33"/>
        <v>3.0657999999999999</v>
      </c>
      <c r="Z157" s="47"/>
      <c r="AA157" s="72"/>
      <c r="AB157" s="56"/>
      <c r="AC157" s="44"/>
      <c r="AD157" s="72"/>
      <c r="AE157" s="56"/>
      <c r="AF157" s="45"/>
      <c r="AG157" s="72"/>
      <c r="AH157" s="56"/>
      <c r="AI157" s="45"/>
      <c r="AK157" s="12"/>
      <c r="AL157" s="12"/>
      <c r="AM157" s="19"/>
      <c r="AQ157" s="13"/>
      <c r="AR157" s="13">
        <v>2.8</v>
      </c>
      <c r="AS157" s="13"/>
      <c r="AT157" s="14"/>
      <c r="AU157" s="13"/>
      <c r="AV157" s="13"/>
      <c r="AW157" s="12"/>
      <c r="AX157" s="12"/>
      <c r="AY157" s="13"/>
      <c r="AZ157" s="12"/>
    </row>
    <row r="158" spans="1:53" x14ac:dyDescent="0.25">
      <c r="A158" s="1" t="s">
        <v>2</v>
      </c>
      <c r="B158" s="2">
        <v>3.3</v>
      </c>
      <c r="C158" s="74">
        <f t="shared" si="29"/>
        <v>3.4613</v>
      </c>
      <c r="D158" s="70">
        <v>-110.45</v>
      </c>
      <c r="E158" s="10">
        <v>39.207999999999998</v>
      </c>
      <c r="F158" s="17">
        <v>7</v>
      </c>
      <c r="G158" s="1">
        <v>1968</v>
      </c>
      <c r="H158">
        <v>6</v>
      </c>
      <c r="I158">
        <v>2</v>
      </c>
      <c r="J158">
        <v>18</v>
      </c>
      <c r="K158">
        <v>59</v>
      </c>
      <c r="L158">
        <v>23.2</v>
      </c>
      <c r="M158" s="73">
        <f t="shared" si="30"/>
        <v>0.25600000000000001</v>
      </c>
      <c r="N158" s="2">
        <v>0.01</v>
      </c>
      <c r="O158" s="3" t="s">
        <v>235</v>
      </c>
      <c r="P158" s="76"/>
      <c r="Q158" s="67">
        <f t="shared" si="31"/>
        <v>3.4613</v>
      </c>
      <c r="R158" s="72">
        <f t="shared" si="32"/>
        <v>0.25600000000000001</v>
      </c>
      <c r="S158" s="44"/>
      <c r="T158" s="14"/>
      <c r="W158" s="57">
        <v>3.3</v>
      </c>
      <c r="X158" s="72">
        <v>0.25600000000000001</v>
      </c>
      <c r="Y158" s="56">
        <f t="shared" si="33"/>
        <v>3.4613</v>
      </c>
      <c r="Z158" s="47"/>
      <c r="AA158" s="72"/>
      <c r="AB158" s="56"/>
      <c r="AC158" s="47">
        <v>3.8</v>
      </c>
      <c r="AD158" s="72">
        <v>0.40100000000000002</v>
      </c>
      <c r="AE158" s="56">
        <f>0.791*(1.697*AC158-3.557)+0.851</f>
        <v>3.1382555999999999</v>
      </c>
      <c r="AF158" s="45"/>
      <c r="AG158" s="72"/>
      <c r="AH158" s="56"/>
      <c r="AI158" s="45"/>
      <c r="AJ158" s="19">
        <v>3.8</v>
      </c>
      <c r="AK158" s="12"/>
      <c r="AL158" s="12"/>
      <c r="AM158" s="19"/>
      <c r="AQ158" s="13"/>
      <c r="AR158" s="13">
        <v>3.3</v>
      </c>
      <c r="AS158" s="13"/>
      <c r="AT158" s="14"/>
      <c r="AU158" s="13"/>
      <c r="AV158" s="13"/>
      <c r="AW158" s="12"/>
      <c r="AX158" s="12"/>
      <c r="AY158" s="13"/>
      <c r="AZ158" s="12"/>
    </row>
    <row r="159" spans="1:53" x14ac:dyDescent="0.25">
      <c r="A159" s="1" t="s">
        <v>2</v>
      </c>
      <c r="B159" s="2">
        <v>3</v>
      </c>
      <c r="C159" s="74">
        <f t="shared" si="29"/>
        <v>3.2240000000000002</v>
      </c>
      <c r="D159" s="70">
        <v>-110.479</v>
      </c>
      <c r="E159" s="10">
        <v>41.930999999999997</v>
      </c>
      <c r="F159" s="17">
        <v>7</v>
      </c>
      <c r="G159" s="1">
        <v>1968</v>
      </c>
      <c r="H159">
        <v>6</v>
      </c>
      <c r="I159">
        <v>14</v>
      </c>
      <c r="J159">
        <v>21</v>
      </c>
      <c r="K159">
        <v>11</v>
      </c>
      <c r="L159">
        <v>15.3</v>
      </c>
      <c r="M159" s="73">
        <f t="shared" si="30"/>
        <v>0.25600000000000001</v>
      </c>
      <c r="N159" s="2">
        <v>0.01</v>
      </c>
      <c r="O159" s="3" t="s">
        <v>235</v>
      </c>
      <c r="P159" s="76"/>
      <c r="Q159" s="67">
        <f t="shared" si="31"/>
        <v>3.2240000000000002</v>
      </c>
      <c r="R159" s="72">
        <f t="shared" si="32"/>
        <v>0.25600000000000001</v>
      </c>
      <c r="S159" s="44"/>
      <c r="T159" s="14"/>
      <c r="W159" s="59">
        <v>3</v>
      </c>
      <c r="X159" s="72">
        <v>0.25600000000000001</v>
      </c>
      <c r="Y159" s="56">
        <f t="shared" si="33"/>
        <v>3.2240000000000002</v>
      </c>
      <c r="Z159" s="47"/>
      <c r="AA159" s="72"/>
      <c r="AB159" s="56"/>
      <c r="AC159" s="44"/>
      <c r="AD159" s="72"/>
      <c r="AE159" s="56"/>
      <c r="AF159" s="45"/>
      <c r="AG159" s="72"/>
      <c r="AH159" s="56"/>
      <c r="AI159" s="45"/>
      <c r="AK159" s="12"/>
      <c r="AL159" s="12"/>
      <c r="AM159" s="19"/>
      <c r="AQ159" s="13"/>
      <c r="AR159" s="19">
        <v>3</v>
      </c>
      <c r="AS159" s="13"/>
      <c r="AT159" s="14"/>
      <c r="AU159" s="13"/>
      <c r="AV159" s="13"/>
      <c r="AW159" s="12"/>
      <c r="AX159" s="12"/>
      <c r="AY159" s="13"/>
      <c r="AZ159" s="12"/>
    </row>
    <row r="160" spans="1:53" x14ac:dyDescent="0.25">
      <c r="A160" s="1" t="s">
        <v>2</v>
      </c>
      <c r="B160" s="2">
        <v>2.5</v>
      </c>
      <c r="C160" s="74">
        <f t="shared" si="29"/>
        <v>2.8285</v>
      </c>
      <c r="D160" s="70">
        <v>-110.60599999999999</v>
      </c>
      <c r="E160" s="10">
        <v>42.264000000000003</v>
      </c>
      <c r="F160" s="17">
        <v>7</v>
      </c>
      <c r="G160" s="1">
        <v>1968</v>
      </c>
      <c r="H160">
        <v>7</v>
      </c>
      <c r="I160">
        <v>30</v>
      </c>
      <c r="J160">
        <v>12</v>
      </c>
      <c r="K160">
        <v>41</v>
      </c>
      <c r="L160">
        <v>5</v>
      </c>
      <c r="M160" s="73">
        <f t="shared" si="30"/>
        <v>0.25600000000000001</v>
      </c>
      <c r="N160" s="2">
        <v>0.01</v>
      </c>
      <c r="O160" s="3" t="s">
        <v>235</v>
      </c>
      <c r="P160" s="76"/>
      <c r="Q160" s="67">
        <f t="shared" si="31"/>
        <v>2.8285</v>
      </c>
      <c r="R160" s="72">
        <f t="shared" si="32"/>
        <v>0.25600000000000001</v>
      </c>
      <c r="S160" s="44"/>
      <c r="T160" s="14"/>
      <c r="W160" s="57">
        <v>2.5</v>
      </c>
      <c r="X160" s="72">
        <v>0.25600000000000001</v>
      </c>
      <c r="Y160" s="56">
        <f t="shared" si="33"/>
        <v>2.8285</v>
      </c>
      <c r="Z160" s="47"/>
      <c r="AA160" s="72"/>
      <c r="AB160" s="56"/>
      <c r="AC160" s="44"/>
      <c r="AD160" s="72"/>
      <c r="AE160" s="56"/>
      <c r="AF160" s="45"/>
      <c r="AG160" s="72"/>
      <c r="AH160" s="56"/>
      <c r="AI160" s="45"/>
      <c r="AK160" s="12"/>
      <c r="AL160" s="12"/>
      <c r="AM160" s="19"/>
      <c r="AQ160" s="13"/>
      <c r="AR160" s="13">
        <v>2.5</v>
      </c>
      <c r="AS160" s="13"/>
      <c r="AT160" s="14"/>
      <c r="AU160" s="13"/>
      <c r="AV160" s="13"/>
      <c r="AW160" s="12"/>
      <c r="AX160" s="12"/>
      <c r="AY160" s="13"/>
      <c r="AZ160" s="12"/>
    </row>
    <row r="161" spans="1:52" x14ac:dyDescent="0.25">
      <c r="A161" s="1" t="s">
        <v>2</v>
      </c>
      <c r="B161" s="2">
        <v>2.5</v>
      </c>
      <c r="C161" s="74">
        <f t="shared" si="29"/>
        <v>2.8285</v>
      </c>
      <c r="D161" s="70">
        <v>-112.386</v>
      </c>
      <c r="E161" s="10">
        <v>37.985999999999997</v>
      </c>
      <c r="F161" s="17">
        <v>7</v>
      </c>
      <c r="G161" s="1">
        <v>1968</v>
      </c>
      <c r="H161">
        <v>8</v>
      </c>
      <c r="I161">
        <v>3</v>
      </c>
      <c r="J161">
        <v>15</v>
      </c>
      <c r="K161">
        <v>21</v>
      </c>
      <c r="L161">
        <v>24</v>
      </c>
      <c r="M161" s="73">
        <f t="shared" si="30"/>
        <v>0.25600000000000001</v>
      </c>
      <c r="N161" s="2">
        <v>0.01</v>
      </c>
      <c r="O161" s="3" t="s">
        <v>235</v>
      </c>
      <c r="P161" s="76"/>
      <c r="Q161" s="67">
        <f t="shared" si="31"/>
        <v>2.8285</v>
      </c>
      <c r="R161" s="72">
        <f t="shared" si="32"/>
        <v>0.25600000000000001</v>
      </c>
      <c r="S161" s="44"/>
      <c r="T161" s="14"/>
      <c r="W161" s="57">
        <v>2.5</v>
      </c>
      <c r="X161" s="72">
        <v>0.25600000000000001</v>
      </c>
      <c r="Y161" s="56">
        <f t="shared" si="33"/>
        <v>2.8285</v>
      </c>
      <c r="Z161" s="47"/>
      <c r="AA161" s="72"/>
      <c r="AB161" s="56"/>
      <c r="AC161" s="44"/>
      <c r="AD161" s="72"/>
      <c r="AE161" s="56"/>
      <c r="AF161" s="45"/>
      <c r="AG161" s="72"/>
      <c r="AH161" s="56"/>
      <c r="AI161" s="45"/>
      <c r="AK161" s="12"/>
      <c r="AL161" s="12"/>
      <c r="AM161" s="19"/>
      <c r="AQ161" s="13"/>
      <c r="AR161" s="13">
        <v>2.5</v>
      </c>
      <c r="AS161" s="13"/>
      <c r="AT161" s="14"/>
      <c r="AU161" s="13"/>
      <c r="AV161" s="13"/>
      <c r="AW161" s="12"/>
      <c r="AX161" s="12"/>
      <c r="AY161" s="13"/>
      <c r="AZ161" s="12"/>
    </row>
    <row r="162" spans="1:52" x14ac:dyDescent="0.25">
      <c r="A162" s="1" t="s">
        <v>2</v>
      </c>
      <c r="B162" s="2">
        <v>2.8</v>
      </c>
      <c r="C162" s="74">
        <f t="shared" si="29"/>
        <v>3.0657999999999999</v>
      </c>
      <c r="D162" s="70">
        <v>-112.254</v>
      </c>
      <c r="E162" s="10">
        <v>38.488</v>
      </c>
      <c r="F162" s="17">
        <v>7</v>
      </c>
      <c r="G162" s="1">
        <v>1968</v>
      </c>
      <c r="H162" s="12">
        <v>9</v>
      </c>
      <c r="I162" s="12">
        <v>20</v>
      </c>
      <c r="J162" s="12">
        <v>20</v>
      </c>
      <c r="K162" s="12">
        <v>32</v>
      </c>
      <c r="L162" s="12">
        <v>19.3</v>
      </c>
      <c r="M162" s="73">
        <f t="shared" si="30"/>
        <v>0.25600000000000001</v>
      </c>
      <c r="N162" s="2">
        <v>0.01</v>
      </c>
      <c r="O162" s="3" t="s">
        <v>235</v>
      </c>
      <c r="P162" s="76"/>
      <c r="Q162" s="67">
        <f t="shared" si="31"/>
        <v>3.0657999999999999</v>
      </c>
      <c r="R162" s="72">
        <f t="shared" si="32"/>
        <v>0.25600000000000001</v>
      </c>
      <c r="S162" s="44"/>
      <c r="T162" s="14"/>
      <c r="W162" s="57">
        <v>2.8</v>
      </c>
      <c r="X162" s="72">
        <v>0.25600000000000001</v>
      </c>
      <c r="Y162" s="56">
        <f t="shared" si="33"/>
        <v>3.0657999999999999</v>
      </c>
      <c r="Z162" s="47"/>
      <c r="AA162" s="72"/>
      <c r="AB162" s="56"/>
      <c r="AC162" s="47">
        <v>3.9</v>
      </c>
      <c r="AD162" s="72">
        <v>0.40100000000000002</v>
      </c>
      <c r="AE162" s="56">
        <f>0.791*(1.697*AC162-3.557)+0.851</f>
        <v>3.2724883000000005</v>
      </c>
      <c r="AF162" s="45"/>
      <c r="AG162" s="72"/>
      <c r="AH162" s="56"/>
      <c r="AI162" s="45"/>
      <c r="AJ162" s="19">
        <v>3.9</v>
      </c>
      <c r="AK162" s="12"/>
      <c r="AL162" s="12"/>
      <c r="AM162" s="19"/>
      <c r="AQ162" s="13"/>
      <c r="AR162" s="13">
        <v>2.8</v>
      </c>
      <c r="AS162" s="13"/>
      <c r="AT162" s="14"/>
      <c r="AU162" s="13"/>
      <c r="AV162" s="13"/>
      <c r="AW162" s="12"/>
      <c r="AX162" s="12"/>
      <c r="AY162" s="13"/>
      <c r="AZ162" s="12"/>
    </row>
    <row r="163" spans="1:52" x14ac:dyDescent="0.25">
      <c r="A163" s="1" t="s">
        <v>2</v>
      </c>
      <c r="B163" s="2">
        <v>3.6</v>
      </c>
      <c r="C163" s="74">
        <f t="shared" si="29"/>
        <v>3.6986000000000003</v>
      </c>
      <c r="D163" s="70">
        <v>-112.08199999999999</v>
      </c>
      <c r="E163" s="10">
        <v>38.042000000000002</v>
      </c>
      <c r="F163" s="17">
        <v>7</v>
      </c>
      <c r="G163" s="1">
        <v>1968</v>
      </c>
      <c r="H163">
        <v>9</v>
      </c>
      <c r="I163">
        <v>24</v>
      </c>
      <c r="J163">
        <v>2</v>
      </c>
      <c r="K163">
        <v>10</v>
      </c>
      <c r="L163">
        <v>49.6</v>
      </c>
      <c r="M163" s="73">
        <f t="shared" si="30"/>
        <v>0.22900000000000001</v>
      </c>
      <c r="N163" s="2">
        <v>0.01</v>
      </c>
      <c r="O163" s="3" t="s">
        <v>235</v>
      </c>
      <c r="P163" s="76"/>
      <c r="Q163" s="67">
        <f>V163</f>
        <v>3.6986000000000003</v>
      </c>
      <c r="R163" s="72">
        <f>U163</f>
        <v>0.22900000000000001</v>
      </c>
      <c r="S163" s="57">
        <v>3.6</v>
      </c>
      <c r="T163" s="14" t="s">
        <v>3</v>
      </c>
      <c r="U163" s="26">
        <v>0.22900000000000001</v>
      </c>
      <c r="V163" s="56">
        <f>0.791*S163+0.851</f>
        <v>3.6986000000000003</v>
      </c>
      <c r="W163" s="44"/>
      <c r="X163" s="72"/>
      <c r="Z163" s="47"/>
      <c r="AA163" s="72"/>
      <c r="AB163" s="56"/>
      <c r="AC163" s="47">
        <v>4</v>
      </c>
      <c r="AD163" s="72">
        <v>0.40100000000000002</v>
      </c>
      <c r="AE163" s="56">
        <f>0.791*(1.697*AC163-3.557)+0.851</f>
        <v>3.4067210000000006</v>
      </c>
      <c r="AF163" s="45"/>
      <c r="AG163" s="72"/>
      <c r="AH163" s="56"/>
      <c r="AI163" s="45"/>
      <c r="AJ163" s="19">
        <v>4</v>
      </c>
      <c r="AK163" s="12"/>
      <c r="AL163" s="12"/>
      <c r="AM163" s="19"/>
      <c r="AQ163" s="13"/>
      <c r="AR163" s="13"/>
      <c r="AS163" s="13">
        <v>3.6</v>
      </c>
      <c r="AT163" s="14" t="s">
        <v>3</v>
      </c>
      <c r="AU163" s="13"/>
      <c r="AV163" s="13"/>
      <c r="AW163" s="12"/>
      <c r="AX163" s="12"/>
      <c r="AY163" s="13"/>
      <c r="AZ163" s="12"/>
    </row>
    <row r="164" spans="1:52" x14ac:dyDescent="0.25">
      <c r="A164" s="1" t="s">
        <v>2</v>
      </c>
      <c r="B164" s="2">
        <v>2.5</v>
      </c>
      <c r="C164" s="74">
        <f t="shared" si="29"/>
        <v>2.8285</v>
      </c>
      <c r="D164" s="70">
        <v>-111.934</v>
      </c>
      <c r="E164" s="10">
        <v>37.993000000000002</v>
      </c>
      <c r="F164" s="17">
        <v>7</v>
      </c>
      <c r="G164" s="1">
        <v>1968</v>
      </c>
      <c r="H164">
        <v>9</v>
      </c>
      <c r="I164">
        <v>24</v>
      </c>
      <c r="J164">
        <v>2</v>
      </c>
      <c r="K164">
        <v>23</v>
      </c>
      <c r="L164">
        <v>14.2</v>
      </c>
      <c r="M164" s="73">
        <f t="shared" si="30"/>
        <v>0.25600000000000001</v>
      </c>
      <c r="N164" s="2">
        <v>0.01</v>
      </c>
      <c r="O164" s="3" t="s">
        <v>235</v>
      </c>
      <c r="P164" s="76"/>
      <c r="Q164" s="67">
        <f t="shared" ref="Q164:Q170" si="34">Y164</f>
        <v>2.8285</v>
      </c>
      <c r="R164" s="72">
        <f t="shared" ref="R164:R170" si="35">X164</f>
        <v>0.25600000000000001</v>
      </c>
      <c r="S164" s="44"/>
      <c r="T164" s="14"/>
      <c r="W164" s="57">
        <v>2.5</v>
      </c>
      <c r="X164" s="72">
        <v>0.25600000000000001</v>
      </c>
      <c r="Y164" s="56">
        <f t="shared" ref="Y164:Y170" si="36">0.791*W164+0.851</f>
        <v>2.8285</v>
      </c>
      <c r="Z164" s="47"/>
      <c r="AA164" s="72"/>
      <c r="AB164" s="56"/>
      <c r="AC164" s="44"/>
      <c r="AD164" s="72"/>
      <c r="AE164" s="56"/>
      <c r="AF164" s="45"/>
      <c r="AG164" s="72"/>
      <c r="AH164" s="56"/>
      <c r="AI164" s="45"/>
      <c r="AK164" s="12"/>
      <c r="AL164" s="12"/>
      <c r="AM164" s="19"/>
      <c r="AQ164" s="13"/>
      <c r="AR164" s="13">
        <v>2.5</v>
      </c>
      <c r="AS164" s="13"/>
      <c r="AT164" s="14"/>
      <c r="AU164" s="13"/>
      <c r="AV164" s="13"/>
      <c r="AW164" s="12"/>
      <c r="AX164" s="12"/>
      <c r="AY164" s="13"/>
      <c r="AZ164" s="12"/>
    </row>
    <row r="165" spans="1:52" x14ac:dyDescent="0.25">
      <c r="A165" s="1" t="s">
        <v>2</v>
      </c>
      <c r="B165" s="2">
        <v>2.9</v>
      </c>
      <c r="C165" s="74">
        <f t="shared" si="29"/>
        <v>3.1448999999999998</v>
      </c>
      <c r="D165" s="70">
        <v>-111.94799999999999</v>
      </c>
      <c r="E165" s="10">
        <v>38.017000000000003</v>
      </c>
      <c r="F165" s="17">
        <v>7</v>
      </c>
      <c r="G165" s="1">
        <v>1968</v>
      </c>
      <c r="H165">
        <v>9</v>
      </c>
      <c r="I165">
        <v>24</v>
      </c>
      <c r="J165">
        <v>6</v>
      </c>
      <c r="K165">
        <v>11</v>
      </c>
      <c r="L165">
        <v>4.9000000000000004</v>
      </c>
      <c r="M165" s="73">
        <f t="shared" si="30"/>
        <v>0.25600000000000001</v>
      </c>
      <c r="N165" s="2">
        <v>0.01</v>
      </c>
      <c r="O165" s="3" t="s">
        <v>235</v>
      </c>
      <c r="P165" s="76"/>
      <c r="Q165" s="67">
        <f t="shared" si="34"/>
        <v>3.1448999999999998</v>
      </c>
      <c r="R165" s="72">
        <f t="shared" si="35"/>
        <v>0.25600000000000001</v>
      </c>
      <c r="S165" s="44"/>
      <c r="T165" s="14"/>
      <c r="W165" s="57">
        <v>2.9</v>
      </c>
      <c r="X165" s="72">
        <v>0.25600000000000001</v>
      </c>
      <c r="Y165" s="56">
        <f t="shared" si="36"/>
        <v>3.1448999999999998</v>
      </c>
      <c r="Z165" s="47"/>
      <c r="AA165" s="72"/>
      <c r="AB165" s="56"/>
      <c r="AC165" s="44"/>
      <c r="AD165" s="72"/>
      <c r="AE165" s="56"/>
      <c r="AF165" s="45"/>
      <c r="AG165" s="72"/>
      <c r="AH165" s="56"/>
      <c r="AI165" s="45"/>
      <c r="AK165" s="12"/>
      <c r="AL165" s="12"/>
      <c r="AM165" s="19"/>
      <c r="AQ165" s="13"/>
      <c r="AR165" s="13">
        <v>2.9</v>
      </c>
      <c r="AS165" s="13"/>
      <c r="AT165" s="14"/>
      <c r="AU165" s="13"/>
      <c r="AV165" s="13"/>
      <c r="AW165" s="12"/>
      <c r="AX165" s="12"/>
      <c r="AY165" s="13"/>
      <c r="AZ165" s="12"/>
    </row>
    <row r="166" spans="1:52" x14ac:dyDescent="0.25">
      <c r="A166" s="1" t="s">
        <v>2</v>
      </c>
      <c r="B166" s="2">
        <v>2.9</v>
      </c>
      <c r="C166" s="74">
        <f t="shared" si="29"/>
        <v>3.1448999999999998</v>
      </c>
      <c r="D166" s="70">
        <v>-113.979</v>
      </c>
      <c r="E166" s="10">
        <v>37.844000000000001</v>
      </c>
      <c r="F166" s="17">
        <v>7</v>
      </c>
      <c r="G166" s="1">
        <v>1968</v>
      </c>
      <c r="H166">
        <v>10</v>
      </c>
      <c r="I166">
        <v>8</v>
      </c>
      <c r="J166">
        <v>18</v>
      </c>
      <c r="K166">
        <v>13</v>
      </c>
      <c r="L166">
        <v>47.6</v>
      </c>
      <c r="M166" s="73">
        <f t="shared" si="30"/>
        <v>0.25600000000000001</v>
      </c>
      <c r="N166" s="2">
        <v>0.01</v>
      </c>
      <c r="O166" s="3" t="s">
        <v>235</v>
      </c>
      <c r="P166" s="76"/>
      <c r="Q166" s="67">
        <f t="shared" si="34"/>
        <v>3.1448999999999998</v>
      </c>
      <c r="R166" s="72">
        <f t="shared" si="35"/>
        <v>0.25600000000000001</v>
      </c>
      <c r="S166" s="44"/>
      <c r="T166" s="14"/>
      <c r="W166" s="57">
        <v>2.9</v>
      </c>
      <c r="X166" s="72">
        <v>0.25600000000000001</v>
      </c>
      <c r="Y166" s="56">
        <f t="shared" si="36"/>
        <v>3.1448999999999998</v>
      </c>
      <c r="Z166" s="47"/>
      <c r="AA166" s="72"/>
      <c r="AB166" s="56"/>
      <c r="AC166" s="44"/>
      <c r="AD166" s="72"/>
      <c r="AE166" s="56"/>
      <c r="AF166" s="45"/>
      <c r="AG166" s="72"/>
      <c r="AH166" s="56"/>
      <c r="AI166" s="45"/>
      <c r="AK166" s="12"/>
      <c r="AL166" s="12"/>
      <c r="AM166" s="19"/>
      <c r="AQ166" s="13"/>
      <c r="AR166" s="13">
        <v>2.9</v>
      </c>
      <c r="AS166" s="13"/>
      <c r="AT166" s="14"/>
      <c r="AU166" s="13"/>
      <c r="AV166" s="13"/>
      <c r="AW166" s="12"/>
      <c r="AX166" s="12"/>
      <c r="AY166" s="13"/>
      <c r="AZ166" s="12"/>
    </row>
    <row r="167" spans="1:52" x14ac:dyDescent="0.25">
      <c r="A167" s="1" t="s">
        <v>2</v>
      </c>
      <c r="B167" s="2">
        <v>2.7</v>
      </c>
      <c r="C167" s="74">
        <f t="shared" si="29"/>
        <v>2.9867000000000004</v>
      </c>
      <c r="D167" s="70">
        <v>-110.169</v>
      </c>
      <c r="E167" s="10">
        <v>39.029000000000003</v>
      </c>
      <c r="F167" s="17">
        <v>7</v>
      </c>
      <c r="G167" s="1">
        <v>1968</v>
      </c>
      <c r="H167">
        <v>10</v>
      </c>
      <c r="I167">
        <v>11</v>
      </c>
      <c r="J167">
        <v>5</v>
      </c>
      <c r="K167">
        <v>0</v>
      </c>
      <c r="L167">
        <v>11</v>
      </c>
      <c r="M167" s="73">
        <f t="shared" si="30"/>
        <v>0.25600000000000001</v>
      </c>
      <c r="N167" s="2">
        <v>0.01</v>
      </c>
      <c r="O167" s="3" t="s">
        <v>235</v>
      </c>
      <c r="P167" s="76"/>
      <c r="Q167" s="67">
        <f t="shared" si="34"/>
        <v>2.9867000000000004</v>
      </c>
      <c r="R167" s="72">
        <f t="shared" si="35"/>
        <v>0.25600000000000001</v>
      </c>
      <c r="S167" s="44"/>
      <c r="T167" s="14"/>
      <c r="W167" s="57">
        <v>2.7</v>
      </c>
      <c r="X167" s="72">
        <v>0.25600000000000001</v>
      </c>
      <c r="Y167" s="56">
        <f t="shared" si="36"/>
        <v>2.9867000000000004</v>
      </c>
      <c r="Z167" s="47"/>
      <c r="AA167" s="72"/>
      <c r="AB167" s="56"/>
      <c r="AC167" s="44"/>
      <c r="AD167" s="72"/>
      <c r="AE167" s="56"/>
      <c r="AF167" s="45"/>
      <c r="AG167" s="72"/>
      <c r="AH167" s="56"/>
      <c r="AI167" s="45"/>
      <c r="AK167" s="12"/>
      <c r="AL167" s="12"/>
      <c r="AM167" s="19"/>
      <c r="AQ167" s="13"/>
      <c r="AR167" s="13">
        <v>2.7</v>
      </c>
      <c r="AS167" s="13"/>
      <c r="AT167" s="14"/>
      <c r="AU167" s="13"/>
      <c r="AV167" s="13"/>
      <c r="AW167" s="12"/>
      <c r="AX167" s="12"/>
      <c r="AY167" s="13"/>
      <c r="AZ167" s="12"/>
    </row>
    <row r="168" spans="1:52" x14ac:dyDescent="0.25">
      <c r="A168" s="1" t="s">
        <v>2</v>
      </c>
      <c r="B168" s="2">
        <v>2.6</v>
      </c>
      <c r="C168" s="74">
        <f t="shared" si="29"/>
        <v>2.9076</v>
      </c>
      <c r="D168" s="70">
        <v>-110.428</v>
      </c>
      <c r="E168" s="10">
        <v>42.037999999999997</v>
      </c>
      <c r="F168" s="17">
        <v>7</v>
      </c>
      <c r="G168" s="1">
        <v>1968</v>
      </c>
      <c r="H168">
        <v>11</v>
      </c>
      <c r="I168">
        <v>14</v>
      </c>
      <c r="J168">
        <v>17</v>
      </c>
      <c r="K168">
        <v>56</v>
      </c>
      <c r="L168">
        <v>17.600000000000001</v>
      </c>
      <c r="M168" s="73">
        <f t="shared" si="30"/>
        <v>0.25600000000000001</v>
      </c>
      <c r="N168" s="2">
        <v>0.01</v>
      </c>
      <c r="O168" s="3" t="s">
        <v>235</v>
      </c>
      <c r="P168" s="76"/>
      <c r="Q168" s="67">
        <f t="shared" si="34"/>
        <v>2.9076</v>
      </c>
      <c r="R168" s="72">
        <f t="shared" si="35"/>
        <v>0.25600000000000001</v>
      </c>
      <c r="S168" s="44"/>
      <c r="T168" s="14"/>
      <c r="W168" s="57">
        <v>2.6</v>
      </c>
      <c r="X168" s="72">
        <v>0.25600000000000001</v>
      </c>
      <c r="Y168" s="56">
        <f t="shared" si="36"/>
        <v>2.9076</v>
      </c>
      <c r="Z168" s="47"/>
      <c r="AA168" s="72"/>
      <c r="AB168" s="56"/>
      <c r="AC168" s="44"/>
      <c r="AD168" s="72"/>
      <c r="AE168" s="56"/>
      <c r="AF168" s="45"/>
      <c r="AG168" s="72"/>
      <c r="AH168" s="56"/>
      <c r="AI168" s="45"/>
      <c r="AK168" s="12"/>
      <c r="AL168" s="12"/>
      <c r="AM168" s="19"/>
      <c r="AQ168" s="13"/>
      <c r="AR168" s="13">
        <v>2.6</v>
      </c>
      <c r="AS168" s="13"/>
      <c r="AT168" s="14"/>
      <c r="AU168" s="13"/>
      <c r="AV168" s="13"/>
      <c r="AW168" s="12"/>
      <c r="AX168" s="12"/>
      <c r="AY168" s="13"/>
      <c r="AZ168" s="12"/>
    </row>
    <row r="169" spans="1:52" x14ac:dyDescent="0.25">
      <c r="A169" s="1" t="s">
        <v>2</v>
      </c>
      <c r="B169" s="2">
        <v>2.5</v>
      </c>
      <c r="C169" s="74">
        <f t="shared" si="29"/>
        <v>2.8285</v>
      </c>
      <c r="D169" s="70">
        <v>-111.63200000000001</v>
      </c>
      <c r="E169" s="10">
        <v>40.726999999999997</v>
      </c>
      <c r="F169" s="17">
        <v>7</v>
      </c>
      <c r="G169" s="1">
        <v>1969</v>
      </c>
      <c r="H169">
        <v>1</v>
      </c>
      <c r="I169">
        <v>23</v>
      </c>
      <c r="J169">
        <v>23</v>
      </c>
      <c r="K169">
        <v>10</v>
      </c>
      <c r="L169">
        <v>33</v>
      </c>
      <c r="M169" s="73">
        <f t="shared" si="30"/>
        <v>0.25600000000000001</v>
      </c>
      <c r="N169" s="2">
        <v>0.01</v>
      </c>
      <c r="O169" s="3" t="s">
        <v>235</v>
      </c>
      <c r="P169" s="76"/>
      <c r="Q169" s="67">
        <f t="shared" si="34"/>
        <v>2.8285</v>
      </c>
      <c r="R169" s="72">
        <f t="shared" si="35"/>
        <v>0.25600000000000001</v>
      </c>
      <c r="S169" s="44"/>
      <c r="T169" s="14"/>
      <c r="W169" s="57">
        <v>2.5</v>
      </c>
      <c r="X169" s="72">
        <v>0.25600000000000001</v>
      </c>
      <c r="Y169" s="56">
        <f t="shared" si="36"/>
        <v>2.8285</v>
      </c>
      <c r="Z169" s="47"/>
      <c r="AA169" s="72"/>
      <c r="AB169" s="56"/>
      <c r="AC169" s="44"/>
      <c r="AD169" s="72"/>
      <c r="AE169" s="56"/>
      <c r="AF169" s="45"/>
      <c r="AG169" s="72"/>
      <c r="AH169" s="56"/>
      <c r="AI169" s="45"/>
      <c r="AK169" s="12"/>
      <c r="AL169" s="12"/>
      <c r="AM169" s="19"/>
      <c r="AQ169" s="13"/>
      <c r="AR169" s="13">
        <v>2.5</v>
      </c>
      <c r="AS169" s="13"/>
      <c r="AT169" s="14"/>
      <c r="AU169" s="13"/>
      <c r="AV169" s="13"/>
      <c r="AW169" s="12"/>
      <c r="AX169" s="12"/>
      <c r="AY169" s="13"/>
      <c r="AZ169" s="12"/>
    </row>
    <row r="170" spans="1:52" x14ac:dyDescent="0.25">
      <c r="A170" s="1" t="s">
        <v>2</v>
      </c>
      <c r="B170" s="2">
        <v>2.5</v>
      </c>
      <c r="C170" s="74">
        <f t="shared" si="29"/>
        <v>2.8285</v>
      </c>
      <c r="D170" s="70">
        <v>-110.51</v>
      </c>
      <c r="E170" s="10">
        <v>42.014000000000003</v>
      </c>
      <c r="F170" s="17">
        <v>7</v>
      </c>
      <c r="G170" s="1">
        <v>1969</v>
      </c>
      <c r="H170">
        <v>2</v>
      </c>
      <c r="I170">
        <v>5</v>
      </c>
      <c r="J170">
        <v>2</v>
      </c>
      <c r="K170">
        <v>0</v>
      </c>
      <c r="L170">
        <v>35.4</v>
      </c>
      <c r="M170" s="73">
        <f t="shared" si="30"/>
        <v>0.25600000000000001</v>
      </c>
      <c r="N170" s="2">
        <v>0.01</v>
      </c>
      <c r="O170" s="3" t="s">
        <v>235</v>
      </c>
      <c r="P170" s="76"/>
      <c r="Q170" s="67">
        <f t="shared" si="34"/>
        <v>2.8285</v>
      </c>
      <c r="R170" s="72">
        <f t="shared" si="35"/>
        <v>0.25600000000000001</v>
      </c>
      <c r="S170" s="44"/>
      <c r="T170" s="14"/>
      <c r="W170" s="57">
        <v>2.5</v>
      </c>
      <c r="X170" s="72">
        <v>0.25600000000000001</v>
      </c>
      <c r="Y170" s="56">
        <f t="shared" si="36"/>
        <v>2.8285</v>
      </c>
      <c r="Z170" s="47"/>
      <c r="AA170" s="72"/>
      <c r="AB170" s="56"/>
      <c r="AC170" s="44"/>
      <c r="AD170" s="72"/>
      <c r="AE170" s="56"/>
      <c r="AF170" s="45"/>
      <c r="AG170" s="72"/>
      <c r="AH170" s="56"/>
      <c r="AI170" s="45"/>
      <c r="AK170" s="12"/>
      <c r="AL170" s="12"/>
      <c r="AM170" s="19"/>
      <c r="AQ170" s="13"/>
      <c r="AR170" s="13">
        <v>2.5</v>
      </c>
      <c r="AS170" s="13"/>
      <c r="AT170" s="14"/>
      <c r="AU170" s="13"/>
      <c r="AV170" s="13"/>
      <c r="AW170" s="12"/>
      <c r="AX170" s="12"/>
      <c r="AY170" s="13"/>
      <c r="AZ170" s="12"/>
    </row>
    <row r="171" spans="1:52" x14ac:dyDescent="0.25">
      <c r="A171" s="1" t="s">
        <v>2</v>
      </c>
      <c r="B171" s="2">
        <v>3.6</v>
      </c>
      <c r="C171" s="74">
        <f t="shared" si="29"/>
        <v>3.6986000000000003</v>
      </c>
      <c r="D171" s="70">
        <v>-112.07299999999999</v>
      </c>
      <c r="E171" s="10">
        <v>38.664999999999999</v>
      </c>
      <c r="F171" s="17">
        <v>7</v>
      </c>
      <c r="G171" s="1">
        <v>1969</v>
      </c>
      <c r="H171">
        <v>4</v>
      </c>
      <c r="I171">
        <v>10</v>
      </c>
      <c r="J171">
        <v>8</v>
      </c>
      <c r="K171">
        <v>37</v>
      </c>
      <c r="L171">
        <v>5.5</v>
      </c>
      <c r="M171" s="73">
        <f t="shared" si="30"/>
        <v>0.22900000000000001</v>
      </c>
      <c r="N171" s="2">
        <v>0.01</v>
      </c>
      <c r="O171" s="3" t="s">
        <v>235</v>
      </c>
      <c r="P171" s="76"/>
      <c r="Q171" s="67">
        <f>V171</f>
        <v>3.6986000000000003</v>
      </c>
      <c r="R171" s="72">
        <f>U171</f>
        <v>0.22900000000000001</v>
      </c>
      <c r="S171" s="57">
        <v>3.6</v>
      </c>
      <c r="T171" s="14" t="s">
        <v>3</v>
      </c>
      <c r="U171" s="26">
        <v>0.22900000000000001</v>
      </c>
      <c r="V171" s="56">
        <f>0.791*S171+0.851</f>
        <v>3.6986000000000003</v>
      </c>
      <c r="W171" s="44"/>
      <c r="X171" s="72"/>
      <c r="Z171" s="47"/>
      <c r="AA171" s="72"/>
      <c r="AB171" s="56"/>
      <c r="AC171" s="44"/>
      <c r="AD171" s="72"/>
      <c r="AE171" s="56"/>
      <c r="AF171" s="45"/>
      <c r="AG171" s="72"/>
      <c r="AH171" s="56"/>
      <c r="AI171" s="45"/>
      <c r="AK171" s="12"/>
      <c r="AL171" s="12"/>
      <c r="AM171" s="19"/>
      <c r="AQ171" s="13"/>
      <c r="AR171" s="13"/>
      <c r="AS171" s="13">
        <v>3.6</v>
      </c>
      <c r="AT171" s="14" t="s">
        <v>3</v>
      </c>
      <c r="AU171" s="13"/>
      <c r="AV171" s="13"/>
      <c r="AW171" s="12"/>
      <c r="AX171" s="12"/>
      <c r="AY171" s="13"/>
      <c r="AZ171" s="12"/>
    </row>
    <row r="172" spans="1:52" x14ac:dyDescent="0.25">
      <c r="A172" s="92" t="s">
        <v>2</v>
      </c>
      <c r="B172" s="112">
        <v>2.6</v>
      </c>
      <c r="C172" s="109">
        <f t="shared" si="29"/>
        <v>2.9076</v>
      </c>
      <c r="D172" s="90">
        <v>-110.71899999999999</v>
      </c>
      <c r="E172" s="91">
        <v>39.945999999999998</v>
      </c>
      <c r="F172" s="83">
        <v>7</v>
      </c>
      <c r="G172" s="83">
        <v>1969</v>
      </c>
      <c r="H172" s="83">
        <v>4</v>
      </c>
      <c r="I172" s="83">
        <v>16</v>
      </c>
      <c r="J172" s="83">
        <v>20</v>
      </c>
      <c r="K172" s="83">
        <v>24</v>
      </c>
      <c r="L172" s="83">
        <v>1.58</v>
      </c>
      <c r="M172" s="110">
        <f t="shared" si="30"/>
        <v>0.25600000000000001</v>
      </c>
      <c r="N172" s="2">
        <v>0.01</v>
      </c>
      <c r="O172" s="3" t="s">
        <v>235</v>
      </c>
      <c r="P172" s="76"/>
      <c r="Q172" s="67">
        <f>Y172</f>
        <v>2.9076</v>
      </c>
      <c r="R172" s="72">
        <f>X172</f>
        <v>0.25600000000000001</v>
      </c>
      <c r="S172" s="44"/>
      <c r="T172" s="14"/>
      <c r="W172" s="60">
        <v>2.6</v>
      </c>
      <c r="X172" s="72">
        <v>0.25600000000000001</v>
      </c>
      <c r="Y172" s="56">
        <f>0.791*W172+0.851</f>
        <v>2.9076</v>
      </c>
      <c r="Z172" s="46"/>
      <c r="AA172" s="72"/>
      <c r="AB172" s="56"/>
      <c r="AC172" s="51"/>
      <c r="AD172" s="72"/>
      <c r="AE172" s="56"/>
      <c r="AF172" s="51"/>
      <c r="AG172" s="72"/>
      <c r="AH172" s="56"/>
      <c r="AI172" s="51"/>
      <c r="AJ172" s="49"/>
      <c r="AK172" s="49"/>
      <c r="AL172" s="49"/>
      <c r="AM172" s="34"/>
      <c r="AN172" s="49"/>
      <c r="AO172" s="49"/>
      <c r="AP172" s="49"/>
      <c r="AQ172" s="49"/>
      <c r="AR172" s="111">
        <v>2.6</v>
      </c>
      <c r="AS172" s="13"/>
      <c r="AT172" s="14"/>
      <c r="AU172" s="13"/>
      <c r="AV172" s="13"/>
      <c r="AW172" s="12"/>
      <c r="AX172" s="12"/>
      <c r="AY172" s="13"/>
      <c r="AZ172" s="12"/>
    </row>
    <row r="173" spans="1:52" x14ac:dyDescent="0.25">
      <c r="A173" s="1" t="s">
        <v>2</v>
      </c>
      <c r="B173" s="2">
        <v>3.3</v>
      </c>
      <c r="C173" s="74">
        <f t="shared" si="29"/>
        <v>3.4613</v>
      </c>
      <c r="D173" s="70">
        <v>-111.971</v>
      </c>
      <c r="E173" s="10">
        <v>39.018999999999998</v>
      </c>
      <c r="F173" s="17">
        <v>7</v>
      </c>
      <c r="G173" s="1">
        <v>1969</v>
      </c>
      <c r="H173">
        <v>5</v>
      </c>
      <c r="I173">
        <v>23</v>
      </c>
      <c r="J173">
        <v>5</v>
      </c>
      <c r="K173">
        <v>24</v>
      </c>
      <c r="L173">
        <v>51.6</v>
      </c>
      <c r="M173" s="73">
        <f t="shared" si="30"/>
        <v>0.22900000000000001</v>
      </c>
      <c r="N173" s="2">
        <v>0.01</v>
      </c>
      <c r="O173" s="3" t="s">
        <v>235</v>
      </c>
      <c r="P173" s="76"/>
      <c r="Q173" s="67">
        <f>V173</f>
        <v>3.4613</v>
      </c>
      <c r="R173" s="72">
        <f>U173</f>
        <v>0.22900000000000001</v>
      </c>
      <c r="S173" s="57">
        <v>3.3</v>
      </c>
      <c r="T173" s="14" t="s">
        <v>3</v>
      </c>
      <c r="U173" s="26">
        <v>0.22900000000000001</v>
      </c>
      <c r="V173" s="56">
        <f>0.791*S173+0.851</f>
        <v>3.4613</v>
      </c>
      <c r="W173" s="44"/>
      <c r="X173" s="72"/>
      <c r="Z173" s="47"/>
      <c r="AA173" s="72"/>
      <c r="AB173" s="56"/>
      <c r="AC173" s="47">
        <v>4</v>
      </c>
      <c r="AD173" s="72">
        <v>0.40100000000000002</v>
      </c>
      <c r="AE173" s="56">
        <f>0.791*(1.697*AC173-3.557)+0.851</f>
        <v>3.4067210000000006</v>
      </c>
      <c r="AF173" s="45"/>
      <c r="AG173" s="72"/>
      <c r="AH173" s="56"/>
      <c r="AI173" s="45"/>
      <c r="AJ173" s="19">
        <v>4</v>
      </c>
      <c r="AK173" s="12"/>
      <c r="AL173" s="12"/>
      <c r="AM173" s="19"/>
      <c r="AQ173" s="13"/>
      <c r="AR173" s="13"/>
      <c r="AS173" s="13">
        <v>3.3</v>
      </c>
      <c r="AT173" s="14" t="s">
        <v>3</v>
      </c>
      <c r="AU173" s="13"/>
      <c r="AV173" s="13"/>
      <c r="AW173" s="12"/>
      <c r="AX173" s="12"/>
      <c r="AY173" s="13"/>
      <c r="AZ173" s="12"/>
    </row>
    <row r="174" spans="1:52" x14ac:dyDescent="0.25">
      <c r="A174" s="1" t="s">
        <v>2</v>
      </c>
      <c r="B174" s="2">
        <v>2.5</v>
      </c>
      <c r="C174" s="74">
        <f t="shared" si="29"/>
        <v>2.8285</v>
      </c>
      <c r="D174" s="70">
        <v>-111.974</v>
      </c>
      <c r="E174" s="10">
        <v>39.06</v>
      </c>
      <c r="F174" s="17">
        <v>7</v>
      </c>
      <c r="G174" s="1">
        <v>1969</v>
      </c>
      <c r="H174">
        <v>5</v>
      </c>
      <c r="I174">
        <v>23</v>
      </c>
      <c r="J174">
        <v>8</v>
      </c>
      <c r="K174">
        <v>26</v>
      </c>
      <c r="L174">
        <v>24.8</v>
      </c>
      <c r="M174" s="73">
        <f t="shared" si="30"/>
        <v>0.25600000000000001</v>
      </c>
      <c r="N174" s="2">
        <v>0.01</v>
      </c>
      <c r="O174" s="3" t="s">
        <v>235</v>
      </c>
      <c r="P174" s="76"/>
      <c r="Q174" s="67">
        <f t="shared" ref="Q174:Q183" si="37">Y174</f>
        <v>2.8285</v>
      </c>
      <c r="R174" s="72">
        <f t="shared" ref="R174:R183" si="38">X174</f>
        <v>0.25600000000000001</v>
      </c>
      <c r="S174" s="44"/>
      <c r="T174" s="14"/>
      <c r="W174" s="57">
        <v>2.5</v>
      </c>
      <c r="X174" s="72">
        <v>0.25600000000000001</v>
      </c>
      <c r="Y174" s="56">
        <f t="shared" ref="Y174:Y183" si="39">0.791*W174+0.851</f>
        <v>2.8285</v>
      </c>
      <c r="Z174" s="47"/>
      <c r="AA174" s="72"/>
      <c r="AB174" s="56"/>
      <c r="AC174" s="44"/>
      <c r="AD174" s="72"/>
      <c r="AE174" s="56"/>
      <c r="AF174" s="45"/>
      <c r="AG174" s="72"/>
      <c r="AH174" s="56"/>
      <c r="AI174" s="45"/>
      <c r="AK174" s="12"/>
      <c r="AL174" s="12"/>
      <c r="AM174" s="19"/>
      <c r="AQ174" s="13"/>
      <c r="AR174" s="13">
        <v>2.5</v>
      </c>
      <c r="AS174" s="13"/>
      <c r="AT174" s="14"/>
      <c r="AU174" s="13"/>
      <c r="AV174" s="13"/>
      <c r="AW174" s="12"/>
      <c r="AX174" s="12"/>
      <c r="AY174" s="13"/>
      <c r="AZ174" s="12"/>
    </row>
    <row r="175" spans="1:52" x14ac:dyDescent="0.25">
      <c r="A175" s="1" t="s">
        <v>2</v>
      </c>
      <c r="B175" s="2">
        <v>2.5</v>
      </c>
      <c r="C175" s="74">
        <f t="shared" si="29"/>
        <v>2.8285</v>
      </c>
      <c r="D175" s="70">
        <v>-110.35</v>
      </c>
      <c r="E175" s="10">
        <v>42.281999999999996</v>
      </c>
      <c r="F175" s="17">
        <v>7</v>
      </c>
      <c r="G175" s="1">
        <v>1969</v>
      </c>
      <c r="H175">
        <v>6</v>
      </c>
      <c r="I175">
        <v>7</v>
      </c>
      <c r="J175">
        <v>0</v>
      </c>
      <c r="K175">
        <v>42</v>
      </c>
      <c r="L175">
        <v>0.1</v>
      </c>
      <c r="M175" s="73">
        <f t="shared" si="30"/>
        <v>0.25600000000000001</v>
      </c>
      <c r="N175" s="2">
        <v>0.01</v>
      </c>
      <c r="O175" s="3" t="s">
        <v>235</v>
      </c>
      <c r="P175" s="76"/>
      <c r="Q175" s="67">
        <f t="shared" si="37"/>
        <v>2.8285</v>
      </c>
      <c r="R175" s="72">
        <f t="shared" si="38"/>
        <v>0.25600000000000001</v>
      </c>
      <c r="S175" s="44"/>
      <c r="T175" s="14"/>
      <c r="W175" s="57">
        <v>2.5</v>
      </c>
      <c r="X175" s="72">
        <v>0.25600000000000001</v>
      </c>
      <c r="Y175" s="56">
        <f t="shared" si="39"/>
        <v>2.8285</v>
      </c>
      <c r="Z175" s="47"/>
      <c r="AA175" s="72"/>
      <c r="AB175" s="56"/>
      <c r="AC175" s="44"/>
      <c r="AD175" s="72"/>
      <c r="AE175" s="56"/>
      <c r="AF175" s="45"/>
      <c r="AG175" s="72"/>
      <c r="AH175" s="56"/>
      <c r="AI175" s="45"/>
      <c r="AK175" s="12"/>
      <c r="AL175" s="12"/>
      <c r="AM175" s="19"/>
      <c r="AQ175" s="13"/>
      <c r="AR175" s="13">
        <v>2.5</v>
      </c>
      <c r="AS175" s="13"/>
      <c r="AT175" s="14"/>
      <c r="AU175" s="13"/>
      <c r="AV175" s="13"/>
      <c r="AW175" s="12"/>
      <c r="AX175" s="12"/>
      <c r="AY175" s="13"/>
      <c r="AZ175" s="12"/>
    </row>
    <row r="176" spans="1:52" x14ac:dyDescent="0.25">
      <c r="A176" s="1" t="s">
        <v>2</v>
      </c>
      <c r="B176" s="2">
        <v>2.5</v>
      </c>
      <c r="C176" s="74">
        <f t="shared" si="29"/>
        <v>2.8285</v>
      </c>
      <c r="D176" s="70">
        <v>-112.11</v>
      </c>
      <c r="E176" s="10">
        <v>41.621000000000002</v>
      </c>
      <c r="F176" s="17">
        <v>7</v>
      </c>
      <c r="G176" s="1">
        <v>1969</v>
      </c>
      <c r="H176">
        <v>6</v>
      </c>
      <c r="I176">
        <v>11</v>
      </c>
      <c r="J176">
        <v>3</v>
      </c>
      <c r="K176">
        <v>48</v>
      </c>
      <c r="L176">
        <v>49.2</v>
      </c>
      <c r="M176" s="73">
        <f t="shared" si="30"/>
        <v>0.25600000000000001</v>
      </c>
      <c r="N176" s="2">
        <v>0.01</v>
      </c>
      <c r="O176" s="3" t="s">
        <v>235</v>
      </c>
      <c r="P176" s="76"/>
      <c r="Q176" s="67">
        <f t="shared" si="37"/>
        <v>2.8285</v>
      </c>
      <c r="R176" s="72">
        <f t="shared" si="38"/>
        <v>0.25600000000000001</v>
      </c>
      <c r="S176" s="44"/>
      <c r="T176" s="14"/>
      <c r="W176" s="57">
        <v>2.5</v>
      </c>
      <c r="X176" s="72">
        <v>0.25600000000000001</v>
      </c>
      <c r="Y176" s="56">
        <f t="shared" si="39"/>
        <v>2.8285</v>
      </c>
      <c r="Z176" s="47"/>
      <c r="AA176" s="72"/>
      <c r="AB176" s="56"/>
      <c r="AC176" s="44"/>
      <c r="AD176" s="72"/>
      <c r="AE176" s="56"/>
      <c r="AF176" s="45"/>
      <c r="AG176" s="72"/>
      <c r="AH176" s="56"/>
      <c r="AI176" s="45"/>
      <c r="AK176" s="12"/>
      <c r="AL176" s="12"/>
      <c r="AM176" s="19"/>
      <c r="AQ176" s="13"/>
      <c r="AR176" s="13">
        <v>2.5</v>
      </c>
      <c r="AS176" s="13"/>
      <c r="AT176" s="14"/>
      <c r="AU176" s="13"/>
      <c r="AV176" s="13"/>
      <c r="AW176" s="12"/>
      <c r="AX176" s="12"/>
      <c r="AY176" s="13"/>
      <c r="AZ176" s="12"/>
    </row>
    <row r="177" spans="1:52" x14ac:dyDescent="0.25">
      <c r="A177" s="1" t="s">
        <v>2</v>
      </c>
      <c r="B177" s="2">
        <v>2.5</v>
      </c>
      <c r="C177" s="74">
        <f t="shared" si="29"/>
        <v>2.8285</v>
      </c>
      <c r="D177" s="70">
        <v>-112.211</v>
      </c>
      <c r="E177" s="10">
        <v>38.75</v>
      </c>
      <c r="F177" s="17">
        <v>7</v>
      </c>
      <c r="G177" s="1">
        <v>1969</v>
      </c>
      <c r="H177">
        <v>6</v>
      </c>
      <c r="I177">
        <v>18</v>
      </c>
      <c r="J177">
        <v>4</v>
      </c>
      <c r="K177">
        <v>26</v>
      </c>
      <c r="L177">
        <v>34.200000000000003</v>
      </c>
      <c r="M177" s="73">
        <f t="shared" si="30"/>
        <v>0.25600000000000001</v>
      </c>
      <c r="N177" s="2">
        <v>0.01</v>
      </c>
      <c r="O177" s="3" t="s">
        <v>235</v>
      </c>
      <c r="P177" s="76"/>
      <c r="Q177" s="67">
        <f t="shared" si="37"/>
        <v>2.8285</v>
      </c>
      <c r="R177" s="72">
        <f t="shared" si="38"/>
        <v>0.25600000000000001</v>
      </c>
      <c r="S177" s="44"/>
      <c r="T177" s="14"/>
      <c r="W177" s="57">
        <v>2.5</v>
      </c>
      <c r="X177" s="72">
        <v>0.25600000000000001</v>
      </c>
      <c r="Y177" s="56">
        <f t="shared" si="39"/>
        <v>2.8285</v>
      </c>
      <c r="Z177" s="47"/>
      <c r="AA177" s="72"/>
      <c r="AB177" s="56"/>
      <c r="AC177" s="47">
        <v>4.0999999999999996</v>
      </c>
      <c r="AD177" s="72">
        <v>0.40100000000000002</v>
      </c>
      <c r="AE177" s="56">
        <f>0.791*(1.697*AC177-3.557)+0.851</f>
        <v>3.5409537000000002</v>
      </c>
      <c r="AF177" s="45"/>
      <c r="AG177" s="72"/>
      <c r="AH177" s="56"/>
      <c r="AI177" s="45"/>
      <c r="AJ177" s="19">
        <v>4.0999999999999996</v>
      </c>
      <c r="AK177" s="12"/>
      <c r="AL177" s="12"/>
      <c r="AM177" s="19"/>
      <c r="AQ177" s="13"/>
      <c r="AR177" s="13">
        <v>2.5</v>
      </c>
      <c r="AS177" s="13"/>
      <c r="AT177" s="14"/>
      <c r="AU177" s="13"/>
      <c r="AV177" s="13"/>
      <c r="AW177" s="12"/>
      <c r="AX177" s="12"/>
      <c r="AY177" s="13"/>
      <c r="AZ177" s="12"/>
    </row>
    <row r="178" spans="1:52" x14ac:dyDescent="0.25">
      <c r="A178" s="1" t="s">
        <v>2</v>
      </c>
      <c r="B178" s="2">
        <v>2.9</v>
      </c>
      <c r="C178" s="74">
        <f t="shared" si="29"/>
        <v>3.1448999999999998</v>
      </c>
      <c r="D178" s="70">
        <v>-111.92100000000001</v>
      </c>
      <c r="E178" s="10">
        <v>40.030999999999999</v>
      </c>
      <c r="F178" s="17">
        <v>7</v>
      </c>
      <c r="G178" s="1">
        <v>1969</v>
      </c>
      <c r="H178">
        <v>7</v>
      </c>
      <c r="I178">
        <v>30</v>
      </c>
      <c r="J178">
        <v>23</v>
      </c>
      <c r="K178">
        <v>59</v>
      </c>
      <c r="L178">
        <v>56.3</v>
      </c>
      <c r="M178" s="73">
        <f t="shared" si="30"/>
        <v>0.25600000000000001</v>
      </c>
      <c r="N178" s="2">
        <v>0.01</v>
      </c>
      <c r="O178" s="3" t="s">
        <v>235</v>
      </c>
      <c r="P178" s="76"/>
      <c r="Q178" s="67">
        <f t="shared" si="37"/>
        <v>3.1448999999999998</v>
      </c>
      <c r="R178" s="72">
        <f t="shared" si="38"/>
        <v>0.25600000000000001</v>
      </c>
      <c r="S178" s="44"/>
      <c r="T178" s="14"/>
      <c r="W178" s="57">
        <v>2.9</v>
      </c>
      <c r="X178" s="72">
        <v>0.25600000000000001</v>
      </c>
      <c r="Y178" s="56">
        <f t="shared" si="39"/>
        <v>3.1448999999999998</v>
      </c>
      <c r="Z178" s="47"/>
      <c r="AA178" s="72"/>
      <c r="AB178" s="56"/>
      <c r="AC178" s="44"/>
      <c r="AD178" s="72"/>
      <c r="AE178" s="56"/>
      <c r="AF178" s="45"/>
      <c r="AG178" s="72"/>
      <c r="AH178" s="56"/>
      <c r="AI178" s="45"/>
      <c r="AK178" s="12"/>
      <c r="AL178" s="12"/>
      <c r="AM178" s="19"/>
      <c r="AQ178" s="13"/>
      <c r="AR178" s="13">
        <v>2.9</v>
      </c>
      <c r="AS178" s="13"/>
      <c r="AT178" s="14"/>
      <c r="AU178" s="13"/>
      <c r="AV178" s="13"/>
      <c r="AW178" s="12"/>
      <c r="AX178" s="12"/>
      <c r="AY178" s="13"/>
      <c r="AZ178" s="12"/>
    </row>
    <row r="179" spans="1:52" x14ac:dyDescent="0.25">
      <c r="A179" s="1" t="s">
        <v>2</v>
      </c>
      <c r="B179" s="2">
        <v>3</v>
      </c>
      <c r="C179" s="74">
        <f t="shared" si="29"/>
        <v>3.2240000000000002</v>
      </c>
      <c r="D179" s="70">
        <v>-113.249</v>
      </c>
      <c r="E179" s="10">
        <v>37.790999999999997</v>
      </c>
      <c r="F179" s="17">
        <v>7</v>
      </c>
      <c r="G179" s="1">
        <v>1969</v>
      </c>
      <c r="H179">
        <v>8</v>
      </c>
      <c r="I179">
        <v>15</v>
      </c>
      <c r="J179">
        <v>0</v>
      </c>
      <c r="K179">
        <v>30</v>
      </c>
      <c r="L179">
        <v>30.6</v>
      </c>
      <c r="M179" s="73">
        <f t="shared" si="30"/>
        <v>0.25600000000000001</v>
      </c>
      <c r="N179" s="2">
        <v>0.01</v>
      </c>
      <c r="O179" s="3" t="s">
        <v>235</v>
      </c>
      <c r="P179" s="76"/>
      <c r="Q179" s="67">
        <f t="shared" si="37"/>
        <v>3.2240000000000002</v>
      </c>
      <c r="R179" s="72">
        <f t="shared" si="38"/>
        <v>0.25600000000000001</v>
      </c>
      <c r="S179" s="44"/>
      <c r="T179" s="14"/>
      <c r="W179" s="59">
        <v>3</v>
      </c>
      <c r="X179" s="72">
        <v>0.25600000000000001</v>
      </c>
      <c r="Y179" s="56">
        <f t="shared" si="39"/>
        <v>3.2240000000000002</v>
      </c>
      <c r="Z179" s="47"/>
      <c r="AA179" s="72"/>
      <c r="AB179" s="56"/>
      <c r="AC179" s="44"/>
      <c r="AD179" s="72"/>
      <c r="AE179" s="56"/>
      <c r="AF179" s="45"/>
      <c r="AG179" s="72"/>
      <c r="AH179" s="56"/>
      <c r="AI179" s="45"/>
      <c r="AK179" s="12"/>
      <c r="AL179" s="12"/>
      <c r="AM179" s="19"/>
      <c r="AQ179" s="13"/>
      <c r="AR179" s="19">
        <v>3</v>
      </c>
      <c r="AS179" s="13"/>
      <c r="AT179" s="14"/>
      <c r="AU179" s="13"/>
      <c r="AV179" s="13"/>
      <c r="AW179" s="12"/>
      <c r="AX179" s="12"/>
      <c r="AY179" s="13"/>
      <c r="AZ179" s="12"/>
    </row>
    <row r="180" spans="1:52" x14ac:dyDescent="0.25">
      <c r="A180" s="1" t="s">
        <v>2</v>
      </c>
      <c r="B180" s="2">
        <v>2.6</v>
      </c>
      <c r="C180" s="74">
        <f t="shared" si="29"/>
        <v>2.9076</v>
      </c>
      <c r="D180" s="70">
        <v>-110.655</v>
      </c>
      <c r="E180" s="10">
        <v>37.640999999999998</v>
      </c>
      <c r="F180" s="17">
        <v>7</v>
      </c>
      <c r="G180" s="1">
        <v>1969</v>
      </c>
      <c r="H180">
        <v>8</v>
      </c>
      <c r="I180">
        <v>19</v>
      </c>
      <c r="J180">
        <v>8</v>
      </c>
      <c r="K180">
        <v>51</v>
      </c>
      <c r="L180">
        <v>5.7</v>
      </c>
      <c r="M180" s="73">
        <f t="shared" si="30"/>
        <v>0.25600000000000001</v>
      </c>
      <c r="N180" s="2">
        <v>0.01</v>
      </c>
      <c r="O180" s="3" t="s">
        <v>235</v>
      </c>
      <c r="P180" s="76"/>
      <c r="Q180" s="67">
        <f t="shared" si="37"/>
        <v>2.9076</v>
      </c>
      <c r="R180" s="72">
        <f t="shared" si="38"/>
        <v>0.25600000000000001</v>
      </c>
      <c r="S180" s="44"/>
      <c r="T180" s="14"/>
      <c r="W180" s="57">
        <v>2.6</v>
      </c>
      <c r="X180" s="72">
        <v>0.25600000000000001</v>
      </c>
      <c r="Y180" s="56">
        <f t="shared" si="39"/>
        <v>2.9076</v>
      </c>
      <c r="Z180" s="47"/>
      <c r="AA180" s="72"/>
      <c r="AB180" s="56"/>
      <c r="AC180" s="44"/>
      <c r="AD180" s="72"/>
      <c r="AE180" s="56"/>
      <c r="AF180" s="45"/>
      <c r="AG180" s="72"/>
      <c r="AH180" s="56"/>
      <c r="AI180" s="45"/>
      <c r="AK180" s="12"/>
      <c r="AL180" s="12"/>
      <c r="AM180" s="19"/>
      <c r="AQ180" s="13"/>
      <c r="AR180" s="13">
        <v>2.6</v>
      </c>
      <c r="AS180" s="13"/>
      <c r="AT180" s="14"/>
      <c r="AU180" s="13"/>
      <c r="AV180" s="13"/>
      <c r="AW180" s="12"/>
      <c r="AX180" s="12"/>
      <c r="AY180" s="13"/>
      <c r="AZ180" s="12"/>
    </row>
    <row r="181" spans="1:52" x14ac:dyDescent="0.25">
      <c r="A181" s="1" t="s">
        <v>2</v>
      </c>
      <c r="B181" s="2">
        <v>2.9</v>
      </c>
      <c r="C181" s="74">
        <f t="shared" si="29"/>
        <v>3.1448999999999998</v>
      </c>
      <c r="D181" s="70">
        <v>-112.432</v>
      </c>
      <c r="E181" s="10">
        <v>37.768000000000001</v>
      </c>
      <c r="F181" s="17">
        <v>7</v>
      </c>
      <c r="G181" s="1">
        <v>1969</v>
      </c>
      <c r="H181">
        <v>11</v>
      </c>
      <c r="I181">
        <v>12</v>
      </c>
      <c r="J181">
        <v>20</v>
      </c>
      <c r="K181">
        <v>11</v>
      </c>
      <c r="L181">
        <v>40.4</v>
      </c>
      <c r="M181" s="73">
        <f t="shared" si="30"/>
        <v>0.25600000000000001</v>
      </c>
      <c r="N181" s="2">
        <v>0.01</v>
      </c>
      <c r="O181" s="3" t="s">
        <v>235</v>
      </c>
      <c r="P181" s="76"/>
      <c r="Q181" s="67">
        <f t="shared" si="37"/>
        <v>3.1448999999999998</v>
      </c>
      <c r="R181" s="72">
        <f t="shared" si="38"/>
        <v>0.25600000000000001</v>
      </c>
      <c r="S181" s="44"/>
      <c r="T181" s="14"/>
      <c r="W181" s="57">
        <v>2.9</v>
      </c>
      <c r="X181" s="72">
        <v>0.25600000000000001</v>
      </c>
      <c r="Y181" s="56">
        <f t="shared" si="39"/>
        <v>3.1448999999999998</v>
      </c>
      <c r="Z181" s="47"/>
      <c r="AA181" s="72"/>
      <c r="AB181" s="56"/>
      <c r="AC181" s="44"/>
      <c r="AD181" s="72"/>
      <c r="AE181" s="56"/>
      <c r="AF181" s="45"/>
      <c r="AG181" s="72"/>
      <c r="AH181" s="56"/>
      <c r="AI181" s="45"/>
      <c r="AK181" s="12"/>
      <c r="AL181" s="12"/>
      <c r="AM181" s="19"/>
      <c r="AQ181" s="13"/>
      <c r="AR181" s="13">
        <v>2.9</v>
      </c>
      <c r="AS181" s="13"/>
      <c r="AT181" s="14"/>
      <c r="AU181" s="13"/>
      <c r="AV181" s="13"/>
      <c r="AW181" s="12"/>
      <c r="AX181" s="12"/>
      <c r="AY181" s="13"/>
      <c r="AZ181" s="12"/>
    </row>
    <row r="182" spans="1:52" x14ac:dyDescent="0.25">
      <c r="A182" s="1" t="s">
        <v>2</v>
      </c>
      <c r="B182" s="2">
        <v>2.5</v>
      </c>
      <c r="C182" s="74">
        <f t="shared" si="29"/>
        <v>2.8285</v>
      </c>
      <c r="D182" s="70">
        <v>-111.49299999999999</v>
      </c>
      <c r="E182" s="10">
        <v>38.988999999999997</v>
      </c>
      <c r="F182" s="17">
        <v>7</v>
      </c>
      <c r="G182" s="1">
        <v>1969</v>
      </c>
      <c r="H182">
        <v>11</v>
      </c>
      <c r="I182">
        <v>22</v>
      </c>
      <c r="J182">
        <v>2</v>
      </c>
      <c r="K182">
        <v>15</v>
      </c>
      <c r="L182">
        <v>1.6</v>
      </c>
      <c r="M182" s="73">
        <f t="shared" si="30"/>
        <v>0.25600000000000001</v>
      </c>
      <c r="N182" s="2">
        <v>0.01</v>
      </c>
      <c r="O182" s="3" t="s">
        <v>235</v>
      </c>
      <c r="P182" s="76"/>
      <c r="Q182" s="67">
        <f t="shared" si="37"/>
        <v>2.8285</v>
      </c>
      <c r="R182" s="72">
        <f t="shared" si="38"/>
        <v>0.25600000000000001</v>
      </c>
      <c r="S182" s="44"/>
      <c r="T182" s="14"/>
      <c r="W182" s="57">
        <v>2.5</v>
      </c>
      <c r="X182" s="72">
        <v>0.25600000000000001</v>
      </c>
      <c r="Y182" s="56">
        <f t="shared" si="39"/>
        <v>2.8285</v>
      </c>
      <c r="Z182" s="47"/>
      <c r="AA182" s="72"/>
      <c r="AB182" s="56"/>
      <c r="AC182" s="44"/>
      <c r="AD182" s="72"/>
      <c r="AE182" s="56"/>
      <c r="AF182" s="45"/>
      <c r="AG182" s="72"/>
      <c r="AH182" s="56"/>
      <c r="AI182" s="45"/>
      <c r="AK182" s="12"/>
      <c r="AL182" s="12"/>
      <c r="AM182" s="19"/>
      <c r="AQ182" s="13"/>
      <c r="AR182" s="13">
        <v>2.5</v>
      </c>
      <c r="AS182" s="13"/>
      <c r="AT182" s="14"/>
      <c r="AU182" s="13"/>
      <c r="AV182" s="13"/>
      <c r="AW182" s="12"/>
      <c r="AX182" s="12"/>
      <c r="AY182" s="13"/>
      <c r="AZ182" s="12"/>
    </row>
    <row r="183" spans="1:52" x14ac:dyDescent="0.25">
      <c r="A183" s="1" t="s">
        <v>2</v>
      </c>
      <c r="B183" s="2">
        <v>2.5</v>
      </c>
      <c r="C183" s="74">
        <f t="shared" si="29"/>
        <v>2.8285</v>
      </c>
      <c r="D183" s="70">
        <v>-110.47799999999999</v>
      </c>
      <c r="E183" s="10">
        <v>42.057000000000002</v>
      </c>
      <c r="F183" s="17">
        <v>7</v>
      </c>
      <c r="G183" s="1">
        <v>1969</v>
      </c>
      <c r="H183">
        <v>12</v>
      </c>
      <c r="I183">
        <v>11</v>
      </c>
      <c r="J183">
        <v>18</v>
      </c>
      <c r="K183">
        <v>49</v>
      </c>
      <c r="L183">
        <v>46.9</v>
      </c>
      <c r="M183" s="73">
        <f t="shared" si="30"/>
        <v>0.25600000000000001</v>
      </c>
      <c r="N183" s="2">
        <v>0.01</v>
      </c>
      <c r="O183" s="3" t="s">
        <v>235</v>
      </c>
      <c r="P183" s="76"/>
      <c r="Q183" s="67">
        <f t="shared" si="37"/>
        <v>2.8285</v>
      </c>
      <c r="R183" s="72">
        <f t="shared" si="38"/>
        <v>0.25600000000000001</v>
      </c>
      <c r="S183" s="44"/>
      <c r="T183" s="14"/>
      <c r="W183" s="57">
        <v>2.5</v>
      </c>
      <c r="X183" s="72">
        <v>0.25600000000000001</v>
      </c>
      <c r="Y183" s="56">
        <f t="shared" si="39"/>
        <v>2.8285</v>
      </c>
      <c r="Z183" s="47"/>
      <c r="AA183" s="72"/>
      <c r="AB183" s="56"/>
      <c r="AC183" s="44"/>
      <c r="AD183" s="72"/>
      <c r="AE183" s="56"/>
      <c r="AF183" s="45"/>
      <c r="AG183" s="72"/>
      <c r="AH183" s="56"/>
      <c r="AI183" s="45"/>
      <c r="AK183" s="12"/>
      <c r="AL183" s="12"/>
      <c r="AM183" s="19"/>
      <c r="AQ183" s="13"/>
      <c r="AR183" s="13">
        <v>2.5</v>
      </c>
      <c r="AS183" s="13"/>
      <c r="AT183" s="14"/>
      <c r="AU183" s="13"/>
      <c r="AV183" s="13"/>
      <c r="AW183" s="12"/>
      <c r="AX183" s="12"/>
      <c r="AY183" s="13"/>
      <c r="AZ183" s="12"/>
    </row>
    <row r="184" spans="1:52" x14ac:dyDescent="0.25">
      <c r="A184" s="1" t="s">
        <v>2</v>
      </c>
      <c r="B184" s="2">
        <v>4.7</v>
      </c>
      <c r="C184" s="74">
        <f t="shared" si="29"/>
        <v>4.5686999999999998</v>
      </c>
      <c r="D184" s="70">
        <v>-113.84</v>
      </c>
      <c r="E184" s="10">
        <v>41.661999999999999</v>
      </c>
      <c r="F184" s="17">
        <v>7</v>
      </c>
      <c r="G184" s="1">
        <v>1970</v>
      </c>
      <c r="H184">
        <v>3</v>
      </c>
      <c r="I184">
        <v>29</v>
      </c>
      <c r="J184">
        <v>12</v>
      </c>
      <c r="K184">
        <v>40</v>
      </c>
      <c r="L184">
        <v>40.299999999999997</v>
      </c>
      <c r="M184" s="73">
        <f t="shared" si="30"/>
        <v>0.22900000000000001</v>
      </c>
      <c r="N184" s="2">
        <v>0.01</v>
      </c>
      <c r="O184" s="3" t="s">
        <v>235</v>
      </c>
      <c r="P184" s="76"/>
      <c r="Q184" s="67">
        <f>V184</f>
        <v>4.5686999999999998</v>
      </c>
      <c r="R184" s="72">
        <f>U184</f>
        <v>0.22900000000000001</v>
      </c>
      <c r="S184" s="57">
        <v>4.7</v>
      </c>
      <c r="T184" s="14" t="s">
        <v>3</v>
      </c>
      <c r="U184" s="26">
        <v>0.22900000000000001</v>
      </c>
      <c r="V184" s="56">
        <f>0.791*S184+0.851</f>
        <v>4.5686999999999998</v>
      </c>
      <c r="W184" s="44"/>
      <c r="X184" s="72"/>
      <c r="Z184" s="47"/>
      <c r="AA184" s="72"/>
      <c r="AB184" s="56"/>
      <c r="AC184" s="47">
        <v>4.5999999999999996</v>
      </c>
      <c r="AD184" s="72">
        <v>0.40100000000000002</v>
      </c>
      <c r="AE184" s="56">
        <f>0.791*(1.697*AC184-3.557)+0.851</f>
        <v>4.2121171999999998</v>
      </c>
      <c r="AF184" s="45"/>
      <c r="AG184" s="72"/>
      <c r="AH184" s="56"/>
      <c r="AI184" s="45"/>
      <c r="AJ184" s="19">
        <v>4.5999999999999996</v>
      </c>
      <c r="AK184" s="12"/>
      <c r="AL184" s="12"/>
      <c r="AM184" s="19"/>
      <c r="AQ184" s="13"/>
      <c r="AR184" s="13"/>
      <c r="AS184" s="13">
        <v>4.7</v>
      </c>
      <c r="AT184" s="14" t="s">
        <v>3</v>
      </c>
      <c r="AU184" s="13"/>
      <c r="AV184" s="13"/>
      <c r="AW184" s="12"/>
      <c r="AX184" s="12"/>
      <c r="AY184" s="13"/>
      <c r="AZ184" s="12"/>
    </row>
    <row r="185" spans="1:52" ht="126.75" customHeight="1" x14ac:dyDescent="0.25">
      <c r="A185" s="21" t="s">
        <v>0</v>
      </c>
      <c r="B185" s="13">
        <v>4</v>
      </c>
      <c r="C185" s="42">
        <f t="shared" si="29"/>
        <v>3.3822000000000001</v>
      </c>
      <c r="D185" s="71">
        <v>-113.08199999999999</v>
      </c>
      <c r="E185" s="18">
        <v>38.406999999999996</v>
      </c>
      <c r="F185" s="20">
        <v>0</v>
      </c>
      <c r="G185" s="21">
        <v>1970</v>
      </c>
      <c r="H185" s="12">
        <v>3</v>
      </c>
      <c r="I185" s="12">
        <v>30</v>
      </c>
      <c r="J185" s="12">
        <v>15</v>
      </c>
      <c r="K185" s="12">
        <v>15</v>
      </c>
      <c r="L185" s="12">
        <v>52.7</v>
      </c>
      <c r="M185" s="73">
        <f t="shared" si="30"/>
        <v>0.22900000000000001</v>
      </c>
      <c r="N185" s="2">
        <v>0.01</v>
      </c>
      <c r="O185" s="3" t="s">
        <v>235</v>
      </c>
      <c r="P185" s="76"/>
      <c r="Q185" s="67">
        <f>V185</f>
        <v>3.3822000000000001</v>
      </c>
      <c r="R185" s="72">
        <f>U185</f>
        <v>0.22900000000000001</v>
      </c>
      <c r="S185" s="57">
        <v>3.2</v>
      </c>
      <c r="T185" s="14" t="s">
        <v>3</v>
      </c>
      <c r="U185" s="26">
        <v>0.22900000000000001</v>
      </c>
      <c r="V185" s="56">
        <f>0.791*S185+0.851</f>
        <v>3.3822000000000001</v>
      </c>
      <c r="W185" s="44"/>
      <c r="X185" s="72"/>
      <c r="Z185" s="47"/>
      <c r="AA185" s="72"/>
      <c r="AB185" s="56"/>
      <c r="AC185" s="44"/>
      <c r="AD185" s="72"/>
      <c r="AE185" s="56"/>
      <c r="AF185" s="45"/>
      <c r="AG185" s="72"/>
      <c r="AH185" s="56"/>
      <c r="AI185" s="45" t="s">
        <v>19</v>
      </c>
      <c r="AK185" s="12"/>
      <c r="AL185" s="12"/>
      <c r="AM185" s="19"/>
      <c r="AQ185" s="13"/>
      <c r="AR185" s="13"/>
      <c r="AS185" s="13">
        <v>3.2</v>
      </c>
      <c r="AT185" s="14" t="s">
        <v>3</v>
      </c>
      <c r="AU185" s="13"/>
      <c r="AV185" s="13"/>
      <c r="AW185" s="12"/>
      <c r="AX185" s="12"/>
      <c r="AY185" s="13"/>
      <c r="AZ185" s="29" t="s">
        <v>223</v>
      </c>
    </row>
    <row r="186" spans="1:52" x14ac:dyDescent="0.25">
      <c r="A186" s="1" t="s">
        <v>2</v>
      </c>
      <c r="B186" s="2">
        <v>3.7</v>
      </c>
      <c r="C186" s="74">
        <f t="shared" si="29"/>
        <v>3.7777000000000003</v>
      </c>
      <c r="D186" s="70">
        <v>-111.721</v>
      </c>
      <c r="E186" s="10">
        <v>37.874000000000002</v>
      </c>
      <c r="F186" s="17">
        <v>7</v>
      </c>
      <c r="G186" s="1">
        <v>1970</v>
      </c>
      <c r="H186">
        <v>4</v>
      </c>
      <c r="I186">
        <v>18</v>
      </c>
      <c r="J186">
        <v>10</v>
      </c>
      <c r="K186">
        <v>42</v>
      </c>
      <c r="L186">
        <v>11.5</v>
      </c>
      <c r="M186" s="73">
        <f t="shared" si="30"/>
        <v>0.22900000000000001</v>
      </c>
      <c r="N186" s="2">
        <v>0.01</v>
      </c>
      <c r="O186" s="3" t="s">
        <v>235</v>
      </c>
      <c r="P186" s="76"/>
      <c r="Q186" s="67">
        <f>V186</f>
        <v>3.7777000000000003</v>
      </c>
      <c r="R186" s="72">
        <f>U186</f>
        <v>0.22900000000000001</v>
      </c>
      <c r="S186" s="57">
        <v>3.7</v>
      </c>
      <c r="T186" s="14" t="s">
        <v>3</v>
      </c>
      <c r="U186" s="26">
        <v>0.22900000000000001</v>
      </c>
      <c r="V186" s="56">
        <f>0.791*S186+0.851</f>
        <v>3.7777000000000003</v>
      </c>
      <c r="W186" s="44"/>
      <c r="X186" s="72"/>
      <c r="Z186" s="47"/>
      <c r="AA186" s="72"/>
      <c r="AB186" s="56"/>
      <c r="AC186" s="47">
        <v>4.4000000000000004</v>
      </c>
      <c r="AD186" s="72">
        <v>0.40100000000000002</v>
      </c>
      <c r="AE186" s="56">
        <f>0.791*(1.697*AC186-3.557)+0.851</f>
        <v>3.9436518000000009</v>
      </c>
      <c r="AF186" s="45"/>
      <c r="AG186" s="72"/>
      <c r="AH186" s="56"/>
      <c r="AI186" s="45"/>
      <c r="AJ186" s="19">
        <v>4.4000000000000004</v>
      </c>
      <c r="AK186" s="12"/>
      <c r="AL186" s="12"/>
      <c r="AM186" s="19"/>
      <c r="AQ186" s="13"/>
      <c r="AR186" s="13"/>
      <c r="AS186" s="13">
        <v>3.7</v>
      </c>
      <c r="AT186" s="14" t="s">
        <v>3</v>
      </c>
      <c r="AU186" s="13"/>
      <c r="AV186" s="13"/>
      <c r="AW186" s="12"/>
      <c r="AX186" s="12"/>
      <c r="AY186" s="13"/>
      <c r="AZ186" s="12"/>
    </row>
    <row r="187" spans="1:52" x14ac:dyDescent="0.25">
      <c r="A187" s="1" t="s">
        <v>2</v>
      </c>
      <c r="B187" s="2">
        <v>4</v>
      </c>
      <c r="C187" s="74">
        <f t="shared" si="29"/>
        <v>3.9330259303627728</v>
      </c>
      <c r="D187" s="70">
        <v>-109.008</v>
      </c>
      <c r="E187" s="10">
        <v>40.055</v>
      </c>
      <c r="F187" s="17">
        <v>7</v>
      </c>
      <c r="G187" s="1">
        <v>1970</v>
      </c>
      <c r="H187">
        <v>4</v>
      </c>
      <c r="I187">
        <v>21</v>
      </c>
      <c r="J187">
        <v>8</v>
      </c>
      <c r="K187">
        <v>53</v>
      </c>
      <c r="L187">
        <v>53.1</v>
      </c>
      <c r="M187" s="73">
        <f t="shared" si="30"/>
        <v>0.16297775980348159</v>
      </c>
      <c r="N187" s="2">
        <v>0.01</v>
      </c>
      <c r="O187" s="3" t="s">
        <v>236</v>
      </c>
      <c r="P187" s="76">
        <f>1/((1/U187^2)+(1/AA187^2))</f>
        <v>2.6561750190561336E-2</v>
      </c>
      <c r="Q187" s="67">
        <f>(P187/U187^2*V187)+(P187/AA187^2*AB187)</f>
        <v>3.9330259303627728</v>
      </c>
      <c r="R187" s="72">
        <f>SQRT(P187)</f>
        <v>0.16297775980348159</v>
      </c>
      <c r="S187" s="57">
        <v>4</v>
      </c>
      <c r="T187" s="14" t="s">
        <v>3</v>
      </c>
      <c r="U187" s="26">
        <v>0.22900000000000001</v>
      </c>
      <c r="V187" s="56">
        <f>0.791*S187+0.851</f>
        <v>4.0150000000000006</v>
      </c>
      <c r="W187" s="44"/>
      <c r="X187" s="72"/>
      <c r="Z187" s="59">
        <v>3.9</v>
      </c>
      <c r="AA187" s="72">
        <v>0.23200000000000001</v>
      </c>
      <c r="AB187" s="56">
        <f>0.791*(Z187-0.11)+0.851</f>
        <v>3.8488900000000004</v>
      </c>
      <c r="AC187" s="44">
        <v>4.3</v>
      </c>
      <c r="AD187" s="72">
        <v>0.40100000000000002</v>
      </c>
      <c r="AE187" s="56">
        <f>0.791*(1.697*AC187-3.557)+0.851</f>
        <v>3.8094191000000004</v>
      </c>
      <c r="AF187" s="45"/>
      <c r="AG187" s="72"/>
      <c r="AH187" s="56"/>
      <c r="AI187" s="45" t="s">
        <v>14</v>
      </c>
      <c r="AJ187" s="13">
        <v>4.3</v>
      </c>
      <c r="AK187" s="12"/>
      <c r="AL187" s="12"/>
      <c r="AM187" s="19">
        <v>3.9</v>
      </c>
      <c r="AQ187" s="13"/>
      <c r="AR187" s="13"/>
      <c r="AS187" s="13">
        <v>4</v>
      </c>
      <c r="AT187" s="14" t="s">
        <v>3</v>
      </c>
      <c r="AU187" s="13"/>
      <c r="AV187" s="13"/>
      <c r="AW187" s="12"/>
      <c r="AX187" s="12"/>
      <c r="AY187" s="13"/>
      <c r="AZ187" s="12"/>
    </row>
    <row r="188" spans="1:52" x14ac:dyDescent="0.25">
      <c r="A188" s="1" t="s">
        <v>2</v>
      </c>
      <c r="B188" s="2">
        <v>3.2</v>
      </c>
      <c r="C188" s="74">
        <f t="shared" si="29"/>
        <v>3.5515800321715827</v>
      </c>
      <c r="D188" s="70">
        <v>-109.07899999999999</v>
      </c>
      <c r="E188" s="10">
        <v>40.002000000000002</v>
      </c>
      <c r="F188" s="17">
        <v>7</v>
      </c>
      <c r="G188" s="1">
        <v>1970</v>
      </c>
      <c r="H188">
        <v>4</v>
      </c>
      <c r="I188">
        <v>21</v>
      </c>
      <c r="J188">
        <v>15</v>
      </c>
      <c r="K188">
        <v>5</v>
      </c>
      <c r="L188">
        <v>49.7</v>
      </c>
      <c r="M188" s="73">
        <f t="shared" si="30"/>
        <v>0.17190897273314801</v>
      </c>
      <c r="N188" s="2">
        <v>0.01</v>
      </c>
      <c r="O188" s="3" t="s">
        <v>236</v>
      </c>
      <c r="P188" s="76">
        <f>1/((1/X188^2)+(1/AA188^2))</f>
        <v>2.9552694906166223E-2</v>
      </c>
      <c r="Q188" s="67">
        <f>(P188/X188^2*Y188)+(P188/AA188^2*AB188)</f>
        <v>3.5515800321715827</v>
      </c>
      <c r="R188" s="72">
        <f>SQRT(P188)</f>
        <v>0.17190897273314801</v>
      </c>
      <c r="S188" s="44"/>
      <c r="T188" s="14"/>
      <c r="W188" s="57">
        <v>3.2</v>
      </c>
      <c r="X188" s="72">
        <v>0.25600000000000001</v>
      </c>
      <c r="Y188" s="56">
        <f>0.791*W188+0.851</f>
        <v>3.3822000000000001</v>
      </c>
      <c r="Z188" s="59">
        <v>3.7</v>
      </c>
      <c r="AA188" s="72">
        <v>0.23200000000000001</v>
      </c>
      <c r="AB188" s="56">
        <f>0.791*(Z188-0.11)+0.851</f>
        <v>3.6906900000000005</v>
      </c>
      <c r="AC188" s="44">
        <v>4.5999999999999996</v>
      </c>
      <c r="AD188" s="72">
        <v>0.40100000000000002</v>
      </c>
      <c r="AE188" s="56">
        <f>0.791*(1.697*AC188-3.557)+0.851</f>
        <v>4.2121171999999998</v>
      </c>
      <c r="AF188" s="45"/>
      <c r="AG188" s="72"/>
      <c r="AH188" s="56"/>
      <c r="AI188" s="45" t="s">
        <v>20</v>
      </c>
      <c r="AJ188" s="13">
        <v>4.5999999999999996</v>
      </c>
      <c r="AK188" s="12"/>
      <c r="AL188" s="12"/>
      <c r="AM188" s="19">
        <v>3.7</v>
      </c>
      <c r="AQ188" s="13"/>
      <c r="AR188" s="13">
        <v>3.2</v>
      </c>
      <c r="AS188" s="13"/>
      <c r="AT188" s="14"/>
      <c r="AU188" s="13"/>
      <c r="AV188" s="13"/>
      <c r="AW188" s="12"/>
      <c r="AX188" s="12"/>
      <c r="AY188" s="13"/>
      <c r="AZ188" s="12"/>
    </row>
    <row r="189" spans="1:52" x14ac:dyDescent="0.25">
      <c r="A189" s="1" t="s">
        <v>2</v>
      </c>
      <c r="B189" s="2">
        <v>3.9</v>
      </c>
      <c r="C189" s="74">
        <f t="shared" si="29"/>
        <v>3.9359000000000002</v>
      </c>
      <c r="D189" s="70">
        <v>-112.46899999999999</v>
      </c>
      <c r="E189" s="10">
        <v>38.058</v>
      </c>
      <c r="F189" s="17">
        <v>7</v>
      </c>
      <c r="G189" s="1">
        <v>1970</v>
      </c>
      <c r="H189">
        <v>5</v>
      </c>
      <c r="I189">
        <v>23</v>
      </c>
      <c r="J189">
        <v>22</v>
      </c>
      <c r="K189">
        <v>55</v>
      </c>
      <c r="L189">
        <v>23.2</v>
      </c>
      <c r="M189" s="73">
        <f t="shared" si="30"/>
        <v>0.22900000000000001</v>
      </c>
      <c r="N189" s="2">
        <v>0.01</v>
      </c>
      <c r="O189" s="3" t="s">
        <v>235</v>
      </c>
      <c r="P189" s="76"/>
      <c r="Q189" s="67">
        <f>V189</f>
        <v>3.9359000000000002</v>
      </c>
      <c r="R189" s="72">
        <f>U189</f>
        <v>0.22900000000000001</v>
      </c>
      <c r="S189" s="57">
        <v>3.9</v>
      </c>
      <c r="T189" s="14" t="s">
        <v>3</v>
      </c>
      <c r="U189" s="26">
        <v>0.22900000000000001</v>
      </c>
      <c r="V189" s="56">
        <f>0.791*S189+0.851</f>
        <v>3.9359000000000002</v>
      </c>
      <c r="W189" s="44"/>
      <c r="X189" s="72"/>
      <c r="Z189" s="47"/>
      <c r="AA189" s="72"/>
      <c r="AB189" s="56"/>
      <c r="AC189" s="47">
        <v>4.5999999999999996</v>
      </c>
      <c r="AD189" s="72">
        <v>0.40100000000000002</v>
      </c>
      <c r="AE189" s="56">
        <f>0.791*(1.697*AC189-3.557)+0.851</f>
        <v>4.2121171999999998</v>
      </c>
      <c r="AF189" s="45"/>
      <c r="AG189" s="72"/>
      <c r="AH189" s="56"/>
      <c r="AI189" s="45"/>
      <c r="AJ189" s="19">
        <v>4.5999999999999996</v>
      </c>
      <c r="AK189" s="12"/>
      <c r="AL189" s="12"/>
      <c r="AM189" s="19"/>
      <c r="AQ189" s="13"/>
      <c r="AR189" s="13"/>
      <c r="AS189" s="13">
        <v>3.9</v>
      </c>
      <c r="AT189" s="14" t="s">
        <v>3</v>
      </c>
      <c r="AU189" s="13"/>
      <c r="AV189" s="13"/>
      <c r="AW189" s="12"/>
      <c r="AX189" s="12"/>
      <c r="AY189" s="13"/>
      <c r="AZ189" s="12"/>
    </row>
    <row r="190" spans="1:52" x14ac:dyDescent="0.25">
      <c r="A190" s="1" t="s">
        <v>2</v>
      </c>
      <c r="B190" s="2">
        <v>2.9</v>
      </c>
      <c r="C190" s="74">
        <f t="shared" si="29"/>
        <v>3.1448999999999998</v>
      </c>
      <c r="D190" s="70">
        <v>-112.443</v>
      </c>
      <c r="E190" s="10">
        <v>38.075000000000003</v>
      </c>
      <c r="F190" s="17">
        <v>7</v>
      </c>
      <c r="G190" s="1">
        <v>1970</v>
      </c>
      <c r="H190">
        <v>5</v>
      </c>
      <c r="I190">
        <v>24</v>
      </c>
      <c r="J190">
        <v>0</v>
      </c>
      <c r="K190">
        <v>0</v>
      </c>
      <c r="L190">
        <v>24.4</v>
      </c>
      <c r="M190" s="73">
        <f t="shared" si="30"/>
        <v>0.25600000000000001</v>
      </c>
      <c r="N190" s="2">
        <v>0.01</v>
      </c>
      <c r="O190" s="3" t="s">
        <v>235</v>
      </c>
      <c r="P190" s="76"/>
      <c r="Q190" s="67">
        <f t="shared" ref="Q190:Q196" si="40">Y190</f>
        <v>3.1448999999999998</v>
      </c>
      <c r="R190" s="72">
        <f t="shared" ref="R190:R196" si="41">X190</f>
        <v>0.25600000000000001</v>
      </c>
      <c r="S190" s="44"/>
      <c r="T190" s="14"/>
      <c r="W190" s="57">
        <v>2.9</v>
      </c>
      <c r="X190" s="72">
        <v>0.25600000000000001</v>
      </c>
      <c r="Y190" s="56">
        <f t="shared" ref="Y190:Y197" si="42">0.791*W190+0.851</f>
        <v>3.1448999999999998</v>
      </c>
      <c r="Z190" s="47"/>
      <c r="AA190" s="72"/>
      <c r="AB190" s="56"/>
      <c r="AC190" s="44"/>
      <c r="AD190" s="72"/>
      <c r="AE190" s="56"/>
      <c r="AF190" s="45"/>
      <c r="AG190" s="72"/>
      <c r="AH190" s="56"/>
      <c r="AI190" s="45"/>
      <c r="AK190" s="12"/>
      <c r="AL190" s="12"/>
      <c r="AM190" s="19"/>
      <c r="AQ190" s="13"/>
      <c r="AR190" s="13">
        <v>2.9</v>
      </c>
      <c r="AS190" s="13"/>
      <c r="AT190" s="14"/>
      <c r="AU190" s="13"/>
      <c r="AV190" s="13"/>
      <c r="AW190" s="12"/>
      <c r="AX190" s="12"/>
      <c r="AY190" s="13"/>
      <c r="AZ190" s="12"/>
    </row>
    <row r="191" spans="1:52" x14ac:dyDescent="0.25">
      <c r="A191" s="1" t="s">
        <v>2</v>
      </c>
      <c r="B191" s="2">
        <v>2.7</v>
      </c>
      <c r="C191" s="74">
        <f t="shared" si="29"/>
        <v>2.9867000000000004</v>
      </c>
      <c r="D191" s="70">
        <v>-112.404</v>
      </c>
      <c r="E191" s="10">
        <v>37.944000000000003</v>
      </c>
      <c r="F191" s="17">
        <v>7</v>
      </c>
      <c r="G191" s="1">
        <v>1970</v>
      </c>
      <c r="H191">
        <v>5</v>
      </c>
      <c r="I191">
        <v>24</v>
      </c>
      <c r="J191">
        <v>1</v>
      </c>
      <c r="K191">
        <v>56</v>
      </c>
      <c r="L191">
        <v>6.8</v>
      </c>
      <c r="M191" s="73">
        <f t="shared" si="30"/>
        <v>0.25600000000000001</v>
      </c>
      <c r="N191" s="2">
        <v>0.01</v>
      </c>
      <c r="O191" s="3" t="s">
        <v>235</v>
      </c>
      <c r="P191" s="76"/>
      <c r="Q191" s="67">
        <f t="shared" si="40"/>
        <v>2.9867000000000004</v>
      </c>
      <c r="R191" s="72">
        <f t="shared" si="41"/>
        <v>0.25600000000000001</v>
      </c>
      <c r="S191" s="44"/>
      <c r="T191" s="14"/>
      <c r="W191" s="57">
        <v>2.7</v>
      </c>
      <c r="X191" s="72">
        <v>0.25600000000000001</v>
      </c>
      <c r="Y191" s="56">
        <f t="shared" si="42"/>
        <v>2.9867000000000004</v>
      </c>
      <c r="Z191" s="47"/>
      <c r="AA191" s="72"/>
      <c r="AB191" s="56"/>
      <c r="AC191" s="44"/>
      <c r="AD191" s="72"/>
      <c r="AE191" s="56"/>
      <c r="AF191" s="45"/>
      <c r="AG191" s="72"/>
      <c r="AH191" s="56"/>
      <c r="AI191" s="45"/>
      <c r="AK191" s="12"/>
      <c r="AL191" s="12"/>
      <c r="AM191" s="19"/>
      <c r="AQ191" s="13"/>
      <c r="AR191" s="13">
        <v>2.7</v>
      </c>
      <c r="AS191" s="13"/>
      <c r="AT191" s="14"/>
      <c r="AU191" s="13"/>
      <c r="AV191" s="13"/>
      <c r="AW191" s="12"/>
      <c r="AX191" s="12"/>
      <c r="AY191" s="13"/>
      <c r="AZ191" s="12"/>
    </row>
    <row r="192" spans="1:52" x14ac:dyDescent="0.25">
      <c r="A192" s="1" t="s">
        <v>2</v>
      </c>
      <c r="B192" s="2">
        <v>2.9</v>
      </c>
      <c r="C192" s="74">
        <f t="shared" si="29"/>
        <v>3.1448999999999998</v>
      </c>
      <c r="D192" s="70">
        <v>-112.456</v>
      </c>
      <c r="E192" s="10">
        <v>38.051000000000002</v>
      </c>
      <c r="F192" s="17">
        <v>7</v>
      </c>
      <c r="G192" s="1">
        <v>1970</v>
      </c>
      <c r="H192">
        <v>5</v>
      </c>
      <c r="I192">
        <v>24</v>
      </c>
      <c r="J192">
        <v>2</v>
      </c>
      <c r="K192">
        <v>9</v>
      </c>
      <c r="L192">
        <v>52.9</v>
      </c>
      <c r="M192" s="73">
        <f t="shared" si="30"/>
        <v>0.25600000000000001</v>
      </c>
      <c r="N192" s="2">
        <v>0.01</v>
      </c>
      <c r="O192" s="3" t="s">
        <v>235</v>
      </c>
      <c r="P192" s="76"/>
      <c r="Q192" s="67">
        <f t="shared" si="40"/>
        <v>3.1448999999999998</v>
      </c>
      <c r="R192" s="72">
        <f t="shared" si="41"/>
        <v>0.25600000000000001</v>
      </c>
      <c r="S192" s="44"/>
      <c r="T192" s="14"/>
      <c r="W192" s="57">
        <v>2.9</v>
      </c>
      <c r="X192" s="72">
        <v>0.25600000000000001</v>
      </c>
      <c r="Y192" s="56">
        <f t="shared" si="42"/>
        <v>3.1448999999999998</v>
      </c>
      <c r="Z192" s="47"/>
      <c r="AA192" s="72"/>
      <c r="AB192" s="56"/>
      <c r="AC192" s="44"/>
      <c r="AD192" s="72"/>
      <c r="AE192" s="56"/>
      <c r="AF192" s="45"/>
      <c r="AG192" s="72"/>
      <c r="AH192" s="56"/>
      <c r="AI192" s="45"/>
      <c r="AK192" s="12"/>
      <c r="AL192" s="12"/>
      <c r="AM192" s="19"/>
      <c r="AQ192" s="13"/>
      <c r="AR192" s="13">
        <v>2.9</v>
      </c>
      <c r="AS192" s="13"/>
      <c r="AT192" s="14"/>
      <c r="AU192" s="13"/>
      <c r="AV192" s="13"/>
      <c r="AW192" s="12"/>
      <c r="AX192" s="12"/>
      <c r="AY192" s="13"/>
      <c r="AZ192" s="12"/>
    </row>
    <row r="193" spans="1:53" x14ac:dyDescent="0.25">
      <c r="A193" s="1" t="s">
        <v>2</v>
      </c>
      <c r="B193" s="2">
        <v>2.9</v>
      </c>
      <c r="C193" s="74">
        <f t="shared" si="29"/>
        <v>3.1448999999999998</v>
      </c>
      <c r="D193" s="70">
        <v>-112.331</v>
      </c>
      <c r="E193" s="10">
        <v>38.173999999999999</v>
      </c>
      <c r="F193" s="17">
        <v>7</v>
      </c>
      <c r="G193" s="1">
        <v>1970</v>
      </c>
      <c r="H193">
        <v>8</v>
      </c>
      <c r="I193">
        <v>31</v>
      </c>
      <c r="J193">
        <v>3</v>
      </c>
      <c r="K193">
        <v>5</v>
      </c>
      <c r="L193">
        <v>50.2</v>
      </c>
      <c r="M193" s="73">
        <f t="shared" si="30"/>
        <v>0.25600000000000001</v>
      </c>
      <c r="N193" s="2">
        <v>0.01</v>
      </c>
      <c r="O193" s="3" t="s">
        <v>235</v>
      </c>
      <c r="P193" s="76"/>
      <c r="Q193" s="67">
        <f t="shared" si="40"/>
        <v>3.1448999999999998</v>
      </c>
      <c r="R193" s="72">
        <f t="shared" si="41"/>
        <v>0.25600000000000001</v>
      </c>
      <c r="S193" s="44"/>
      <c r="T193" s="14"/>
      <c r="W193" s="57">
        <v>2.9</v>
      </c>
      <c r="X193" s="72">
        <v>0.25600000000000001</v>
      </c>
      <c r="Y193" s="56">
        <f t="shared" si="42"/>
        <v>3.1448999999999998</v>
      </c>
      <c r="Z193" s="47"/>
      <c r="AA193" s="72"/>
      <c r="AB193" s="56"/>
      <c r="AC193" s="44"/>
      <c r="AD193" s="72"/>
      <c r="AE193" s="56"/>
      <c r="AF193" s="45"/>
      <c r="AG193" s="72"/>
      <c r="AH193" s="56"/>
      <c r="AI193" s="45"/>
      <c r="AK193" s="12"/>
      <c r="AL193" s="12"/>
      <c r="AM193" s="19"/>
      <c r="AQ193" s="13"/>
      <c r="AR193" s="13">
        <v>2.9</v>
      </c>
      <c r="AS193" s="13"/>
      <c r="AT193" s="14"/>
      <c r="AU193" s="13"/>
      <c r="AV193" s="13"/>
      <c r="AW193" s="12"/>
      <c r="AX193" s="12"/>
      <c r="AY193" s="13"/>
      <c r="AZ193" s="12"/>
    </row>
    <row r="194" spans="1:53" x14ac:dyDescent="0.25">
      <c r="A194" s="1" t="s">
        <v>2</v>
      </c>
      <c r="B194" s="2">
        <v>3</v>
      </c>
      <c r="C194" s="74">
        <f t="shared" ref="C194:C257" si="43">Q194</f>
        <v>3.2240000000000002</v>
      </c>
      <c r="D194" s="70">
        <v>-113.786</v>
      </c>
      <c r="E194" s="10">
        <v>37.441000000000003</v>
      </c>
      <c r="F194" s="17">
        <v>7</v>
      </c>
      <c r="G194" s="1">
        <v>1970</v>
      </c>
      <c r="H194">
        <v>9</v>
      </c>
      <c r="I194">
        <v>1</v>
      </c>
      <c r="J194">
        <v>11</v>
      </c>
      <c r="K194">
        <v>52</v>
      </c>
      <c r="L194">
        <v>17.8</v>
      </c>
      <c r="M194" s="73">
        <f t="shared" ref="M194:M257" si="44">R194</f>
        <v>0.25600000000000001</v>
      </c>
      <c r="N194" s="2">
        <v>0.01</v>
      </c>
      <c r="O194" s="3" t="s">
        <v>235</v>
      </c>
      <c r="P194" s="76"/>
      <c r="Q194" s="67">
        <f t="shared" si="40"/>
        <v>3.2240000000000002</v>
      </c>
      <c r="R194" s="72">
        <f t="shared" si="41"/>
        <v>0.25600000000000001</v>
      </c>
      <c r="S194" s="44"/>
      <c r="T194" s="14"/>
      <c r="W194" s="59">
        <v>3</v>
      </c>
      <c r="X194" s="72">
        <v>0.25600000000000001</v>
      </c>
      <c r="Y194" s="56">
        <f t="shared" si="42"/>
        <v>3.2240000000000002</v>
      </c>
      <c r="Z194" s="47"/>
      <c r="AA194" s="72"/>
      <c r="AB194" s="56"/>
      <c r="AC194" s="47">
        <v>4.0999999999999996</v>
      </c>
      <c r="AD194" s="72">
        <v>0.40100000000000002</v>
      </c>
      <c r="AE194" s="56">
        <f>0.791*(1.697*AC194-3.557)+0.851</f>
        <v>3.5409537000000002</v>
      </c>
      <c r="AF194" s="45"/>
      <c r="AG194" s="72"/>
      <c r="AH194" s="56"/>
      <c r="AI194" s="45"/>
      <c r="AJ194" s="19">
        <v>4.0999999999999996</v>
      </c>
      <c r="AK194" s="12"/>
      <c r="AL194" s="12"/>
      <c r="AM194" s="19"/>
      <c r="AQ194" s="13"/>
      <c r="AR194" s="19">
        <v>3</v>
      </c>
      <c r="AS194" s="13"/>
      <c r="AT194" s="14"/>
      <c r="AU194" s="13"/>
      <c r="AV194" s="13"/>
      <c r="AW194" s="12"/>
      <c r="AX194" s="12"/>
      <c r="AY194" s="13"/>
      <c r="AZ194" s="12"/>
    </row>
    <row r="195" spans="1:53" x14ac:dyDescent="0.25">
      <c r="A195" s="1" t="s">
        <v>2</v>
      </c>
      <c r="B195" s="2">
        <v>2.5</v>
      </c>
      <c r="C195" s="74">
        <f t="shared" si="43"/>
        <v>2.8285</v>
      </c>
      <c r="D195" s="70">
        <v>-113.738</v>
      </c>
      <c r="E195" s="10">
        <v>37.462000000000003</v>
      </c>
      <c r="F195" s="17">
        <v>7</v>
      </c>
      <c r="G195" s="1">
        <v>1970</v>
      </c>
      <c r="H195">
        <v>9</v>
      </c>
      <c r="I195">
        <v>1</v>
      </c>
      <c r="J195">
        <v>12</v>
      </c>
      <c r="K195">
        <v>19</v>
      </c>
      <c r="L195">
        <v>42.3</v>
      </c>
      <c r="M195" s="73">
        <f t="shared" si="44"/>
        <v>0.25600000000000001</v>
      </c>
      <c r="N195" s="2">
        <v>0.01</v>
      </c>
      <c r="O195" s="3" t="s">
        <v>235</v>
      </c>
      <c r="P195" s="76"/>
      <c r="Q195" s="67">
        <f t="shared" si="40"/>
        <v>2.8285</v>
      </c>
      <c r="R195" s="72">
        <f t="shared" si="41"/>
        <v>0.25600000000000001</v>
      </c>
      <c r="S195" s="44"/>
      <c r="T195" s="14"/>
      <c r="W195" s="57">
        <v>2.5</v>
      </c>
      <c r="X195" s="72">
        <v>0.25600000000000001</v>
      </c>
      <c r="Y195" s="56">
        <f t="shared" si="42"/>
        <v>2.8285</v>
      </c>
      <c r="Z195" s="47"/>
      <c r="AA195" s="72"/>
      <c r="AB195" s="56"/>
      <c r="AC195" s="44"/>
      <c r="AD195" s="72"/>
      <c r="AE195" s="56"/>
      <c r="AF195" s="45"/>
      <c r="AG195" s="72"/>
      <c r="AH195" s="56"/>
      <c r="AI195" s="45"/>
      <c r="AK195" s="12"/>
      <c r="AL195" s="12"/>
      <c r="AM195" s="19"/>
      <c r="AQ195" s="13"/>
      <c r="AR195" s="13">
        <v>2.5</v>
      </c>
      <c r="AS195" s="13"/>
      <c r="AT195" s="14"/>
      <c r="AU195" s="13"/>
      <c r="AV195" s="13"/>
      <c r="AW195" s="12"/>
      <c r="AX195" s="12"/>
      <c r="AY195" s="13"/>
      <c r="AZ195" s="12"/>
    </row>
    <row r="196" spans="1:53" x14ac:dyDescent="0.25">
      <c r="A196" s="1" t="s">
        <v>2</v>
      </c>
      <c r="B196" s="2">
        <v>2.5</v>
      </c>
      <c r="C196" s="74">
        <f t="shared" si="43"/>
        <v>2.8285</v>
      </c>
      <c r="D196" s="70">
        <v>-112.262</v>
      </c>
      <c r="E196" s="10">
        <v>38.546999999999997</v>
      </c>
      <c r="F196" s="17">
        <v>7</v>
      </c>
      <c r="G196" s="1">
        <v>1970</v>
      </c>
      <c r="H196">
        <v>10</v>
      </c>
      <c r="I196">
        <v>13</v>
      </c>
      <c r="J196">
        <v>9</v>
      </c>
      <c r="K196">
        <v>41</v>
      </c>
      <c r="L196">
        <v>23.2</v>
      </c>
      <c r="M196" s="73">
        <f t="shared" si="44"/>
        <v>0.25600000000000001</v>
      </c>
      <c r="N196" s="2">
        <v>0.01</v>
      </c>
      <c r="O196" s="3" t="s">
        <v>235</v>
      </c>
      <c r="P196" s="76"/>
      <c r="Q196" s="67">
        <f t="shared" si="40"/>
        <v>2.8285</v>
      </c>
      <c r="R196" s="72">
        <f t="shared" si="41"/>
        <v>0.25600000000000001</v>
      </c>
      <c r="S196" s="44"/>
      <c r="T196" s="14"/>
      <c r="W196" s="57">
        <v>2.5</v>
      </c>
      <c r="X196" s="72">
        <v>0.25600000000000001</v>
      </c>
      <c r="Y196" s="56">
        <f t="shared" si="42"/>
        <v>2.8285</v>
      </c>
      <c r="Z196" s="47"/>
      <c r="AA196" s="72"/>
      <c r="AB196" s="56"/>
      <c r="AC196" s="44"/>
      <c r="AD196" s="72"/>
      <c r="AE196" s="56"/>
      <c r="AF196" s="45"/>
      <c r="AG196" s="72"/>
      <c r="AH196" s="56"/>
      <c r="AI196" s="45"/>
      <c r="AK196" s="12"/>
      <c r="AL196" s="12"/>
      <c r="AM196" s="19"/>
      <c r="AQ196" s="13"/>
      <c r="AR196" s="13">
        <v>2.5</v>
      </c>
      <c r="AS196" s="13"/>
      <c r="AT196" s="14"/>
      <c r="AU196" s="13"/>
      <c r="AV196" s="13"/>
      <c r="AW196" s="12"/>
      <c r="AX196" s="12"/>
      <c r="AY196" s="13"/>
      <c r="AZ196" s="12"/>
    </row>
    <row r="197" spans="1:53" x14ac:dyDescent="0.25">
      <c r="A197" s="1" t="s">
        <v>2</v>
      </c>
      <c r="B197" s="2">
        <v>2.7</v>
      </c>
      <c r="C197" s="74">
        <f t="shared" si="43"/>
        <v>3.069218477211797</v>
      </c>
      <c r="D197" s="70">
        <v>-111.43899999999999</v>
      </c>
      <c r="E197" s="10">
        <v>39.158000000000001</v>
      </c>
      <c r="F197" s="17">
        <v>7</v>
      </c>
      <c r="G197" s="1">
        <v>1970</v>
      </c>
      <c r="H197">
        <v>10</v>
      </c>
      <c r="I197">
        <v>25</v>
      </c>
      <c r="J197">
        <v>7</v>
      </c>
      <c r="K197">
        <v>46</v>
      </c>
      <c r="L197">
        <v>42.4</v>
      </c>
      <c r="M197" s="73">
        <f t="shared" si="44"/>
        <v>0.17190897273314801</v>
      </c>
      <c r="N197" s="2">
        <v>0.01</v>
      </c>
      <c r="O197" s="3" t="s">
        <v>236</v>
      </c>
      <c r="P197" s="76">
        <f>1/((1/X197^2)+(1/AA197^2))</f>
        <v>2.9552694906166223E-2</v>
      </c>
      <c r="Q197" s="67">
        <f>(P197/X197^2*Y197)+(P197/AA197^2*AB197)</f>
        <v>3.069218477211797</v>
      </c>
      <c r="R197" s="72">
        <f>SQRT(P197)</f>
        <v>0.17190897273314801</v>
      </c>
      <c r="S197" s="44"/>
      <c r="T197" s="14"/>
      <c r="W197" s="57">
        <v>2.7</v>
      </c>
      <c r="X197" s="72">
        <v>0.25600000000000001</v>
      </c>
      <c r="Y197" s="56">
        <f t="shared" si="42"/>
        <v>2.9867000000000004</v>
      </c>
      <c r="Z197" s="59">
        <v>3</v>
      </c>
      <c r="AA197" s="72">
        <v>0.23200000000000001</v>
      </c>
      <c r="AB197" s="56">
        <f>0.791*(Z197-0.11)+0.851</f>
        <v>3.1369900000000004</v>
      </c>
      <c r="AC197" s="44">
        <v>4.3</v>
      </c>
      <c r="AD197" s="72">
        <v>0.40100000000000002</v>
      </c>
      <c r="AE197" s="56">
        <f>0.791*(1.697*AC197-3.557)+0.851</f>
        <v>3.8094191000000004</v>
      </c>
      <c r="AF197" s="45"/>
      <c r="AG197" s="72"/>
      <c r="AH197" s="56"/>
      <c r="AI197" s="45" t="s">
        <v>21</v>
      </c>
      <c r="AJ197" s="13">
        <v>4.3</v>
      </c>
      <c r="AK197" s="12"/>
      <c r="AL197" s="12"/>
      <c r="AM197" s="19">
        <v>3</v>
      </c>
      <c r="AQ197" s="13"/>
      <c r="AR197" s="13">
        <v>2.7</v>
      </c>
      <c r="AS197" s="13"/>
      <c r="AT197" s="14"/>
      <c r="AU197" s="13"/>
      <c r="AV197" s="13"/>
      <c r="AW197" s="12"/>
      <c r="AX197" s="12"/>
      <c r="AY197" s="13"/>
      <c r="AZ197" s="12"/>
    </row>
    <row r="198" spans="1:53" x14ac:dyDescent="0.25">
      <c r="A198" s="1" t="s">
        <v>2</v>
      </c>
      <c r="B198" s="2">
        <v>3.1</v>
      </c>
      <c r="C198" s="74">
        <f t="shared" si="43"/>
        <v>3.3031000000000001</v>
      </c>
      <c r="D198" s="70">
        <v>-111.41200000000001</v>
      </c>
      <c r="E198" s="10">
        <v>39.170999999999999</v>
      </c>
      <c r="F198" s="17">
        <v>7</v>
      </c>
      <c r="G198" s="1">
        <v>1970</v>
      </c>
      <c r="H198">
        <v>10</v>
      </c>
      <c r="I198">
        <v>25</v>
      </c>
      <c r="J198">
        <v>7</v>
      </c>
      <c r="K198">
        <v>48</v>
      </c>
      <c r="L198">
        <v>21.9</v>
      </c>
      <c r="M198" s="73">
        <f t="shared" si="44"/>
        <v>0.22900000000000001</v>
      </c>
      <c r="N198" s="2">
        <v>0.01</v>
      </c>
      <c r="O198" s="3" t="s">
        <v>235</v>
      </c>
      <c r="P198" s="76"/>
      <c r="Q198" s="67">
        <f>V198</f>
        <v>3.3031000000000001</v>
      </c>
      <c r="R198" s="72">
        <f>U198</f>
        <v>0.22900000000000001</v>
      </c>
      <c r="S198" s="57">
        <v>3.1</v>
      </c>
      <c r="T198" s="14" t="s">
        <v>3</v>
      </c>
      <c r="U198" s="26">
        <v>0.22900000000000001</v>
      </c>
      <c r="V198" s="56">
        <f>0.791*S198+0.851</f>
        <v>3.3031000000000001</v>
      </c>
      <c r="W198" s="44"/>
      <c r="X198" s="72"/>
      <c r="Z198" s="47"/>
      <c r="AA198" s="72"/>
      <c r="AB198" s="56"/>
      <c r="AC198" s="44"/>
      <c r="AD198" s="72"/>
      <c r="AE198" s="56"/>
      <c r="AF198" s="45"/>
      <c r="AG198" s="72"/>
      <c r="AH198" s="56"/>
      <c r="AI198" s="45"/>
      <c r="AK198" s="12"/>
      <c r="AL198" s="12"/>
      <c r="AM198" s="19"/>
      <c r="AQ198" s="13"/>
      <c r="AR198" s="13"/>
      <c r="AS198" s="13">
        <v>3.1</v>
      </c>
      <c r="AT198" s="14" t="s">
        <v>3</v>
      </c>
      <c r="AU198" s="13"/>
      <c r="AV198" s="13"/>
      <c r="AW198" s="12"/>
      <c r="AX198" s="12"/>
      <c r="AY198" s="13"/>
      <c r="AZ198" s="12"/>
    </row>
    <row r="199" spans="1:53" x14ac:dyDescent="0.25">
      <c r="A199" s="1" t="s">
        <v>2</v>
      </c>
      <c r="B199" s="2">
        <v>2.6</v>
      </c>
      <c r="C199" s="74">
        <f t="shared" si="43"/>
        <v>2.9076</v>
      </c>
      <c r="D199" s="70">
        <v>-112.21599999999999</v>
      </c>
      <c r="E199" s="10">
        <v>38.527000000000001</v>
      </c>
      <c r="F199" s="17">
        <v>7</v>
      </c>
      <c r="G199" s="1">
        <v>1970</v>
      </c>
      <c r="H199">
        <v>10</v>
      </c>
      <c r="I199">
        <v>30</v>
      </c>
      <c r="J199">
        <v>14</v>
      </c>
      <c r="K199">
        <v>47</v>
      </c>
      <c r="L199">
        <v>8.5</v>
      </c>
      <c r="M199" s="73">
        <f t="shared" si="44"/>
        <v>0.25600000000000001</v>
      </c>
      <c r="N199" s="2">
        <v>0.01</v>
      </c>
      <c r="O199" s="3" t="s">
        <v>235</v>
      </c>
      <c r="P199" s="76"/>
      <c r="Q199" s="67">
        <f>Y199</f>
        <v>2.9076</v>
      </c>
      <c r="R199" s="72">
        <f>X199</f>
        <v>0.25600000000000001</v>
      </c>
      <c r="S199" s="44"/>
      <c r="T199" s="14"/>
      <c r="W199" s="57">
        <v>2.6</v>
      </c>
      <c r="X199" s="72">
        <v>0.25600000000000001</v>
      </c>
      <c r="Y199" s="56">
        <f>0.791*W199+0.851</f>
        <v>2.9076</v>
      </c>
      <c r="Z199" s="47"/>
      <c r="AA199" s="72"/>
      <c r="AB199" s="56"/>
      <c r="AC199" s="44"/>
      <c r="AD199" s="72"/>
      <c r="AE199" s="56"/>
      <c r="AF199" s="45"/>
      <c r="AG199" s="72"/>
      <c r="AH199" s="56"/>
      <c r="AI199" s="45"/>
      <c r="AK199" s="12"/>
      <c r="AL199" s="12"/>
      <c r="AM199" s="19"/>
      <c r="AQ199" s="13"/>
      <c r="AR199" s="13">
        <v>2.6</v>
      </c>
      <c r="AS199" s="13"/>
      <c r="AT199" s="14"/>
      <c r="AU199" s="13"/>
      <c r="AV199" s="13"/>
      <c r="AW199" s="12"/>
      <c r="AX199" s="12"/>
      <c r="AY199" s="13"/>
      <c r="AZ199" s="12"/>
    </row>
    <row r="200" spans="1:53" x14ac:dyDescent="0.25">
      <c r="A200" s="21" t="s">
        <v>1</v>
      </c>
      <c r="B200" s="13">
        <v>2.6</v>
      </c>
      <c r="C200" s="42">
        <f t="shared" si="43"/>
        <v>2.8205900000000002</v>
      </c>
      <c r="D200" s="71">
        <v>-113.715</v>
      </c>
      <c r="E200" s="18">
        <v>36.844000000000001</v>
      </c>
      <c r="F200" s="20">
        <v>5</v>
      </c>
      <c r="G200" s="21">
        <v>1970</v>
      </c>
      <c r="H200" s="12">
        <v>12</v>
      </c>
      <c r="I200" s="12">
        <v>16</v>
      </c>
      <c r="J200" s="12">
        <v>13</v>
      </c>
      <c r="K200" s="12">
        <v>44</v>
      </c>
      <c r="L200" s="12">
        <v>19.2</v>
      </c>
      <c r="M200" s="73">
        <f t="shared" si="44"/>
        <v>0.23200000000000001</v>
      </c>
      <c r="N200" s="2">
        <v>0.01</v>
      </c>
      <c r="O200" s="3" t="s">
        <v>235</v>
      </c>
      <c r="P200" s="76"/>
      <c r="Q200" s="67">
        <f>AB200</f>
        <v>2.8205900000000002</v>
      </c>
      <c r="R200" s="72">
        <f>AA200</f>
        <v>0.23200000000000001</v>
      </c>
      <c r="S200" s="44"/>
      <c r="T200" s="14"/>
      <c r="W200" s="44"/>
      <c r="X200" s="72"/>
      <c r="Z200" s="59">
        <v>2.6</v>
      </c>
      <c r="AA200" s="72">
        <v>0.23200000000000001</v>
      </c>
      <c r="AB200" s="56">
        <f>0.791*(Z200-0.11)+0.851</f>
        <v>2.8205900000000002</v>
      </c>
      <c r="AC200" s="44"/>
      <c r="AD200" s="72"/>
      <c r="AE200" s="56"/>
      <c r="AF200" s="45"/>
      <c r="AG200" s="72"/>
      <c r="AH200" s="56"/>
      <c r="AI200" s="45" t="s">
        <v>23</v>
      </c>
      <c r="AJ200" s="13">
        <v>0</v>
      </c>
      <c r="AK200" s="12">
        <v>0</v>
      </c>
      <c r="AL200" s="12">
        <v>0</v>
      </c>
      <c r="AM200" s="19">
        <v>2.6</v>
      </c>
      <c r="AO200" s="12">
        <v>42</v>
      </c>
      <c r="AQ200" s="13"/>
      <c r="AR200" s="13"/>
      <c r="AS200" s="13"/>
      <c r="AT200" s="14"/>
      <c r="AU200" s="13"/>
      <c r="AV200" s="13"/>
      <c r="AW200" s="12"/>
      <c r="AX200" s="12"/>
      <c r="AY200" s="13"/>
      <c r="AZ200" s="12"/>
    </row>
    <row r="201" spans="1:53" s="23" customFormat="1" x14ac:dyDescent="0.25">
      <c r="A201" s="1" t="s">
        <v>2</v>
      </c>
      <c r="B201" s="2">
        <v>2.6</v>
      </c>
      <c r="C201" s="74">
        <f t="shared" si="43"/>
        <v>2.9076</v>
      </c>
      <c r="D201" s="70">
        <v>-111.255</v>
      </c>
      <c r="E201" s="10">
        <v>42.045999999999999</v>
      </c>
      <c r="F201" s="17">
        <v>7</v>
      </c>
      <c r="G201" s="1">
        <v>1971</v>
      </c>
      <c r="H201">
        <v>3</v>
      </c>
      <c r="I201">
        <v>14</v>
      </c>
      <c r="J201">
        <v>13</v>
      </c>
      <c r="K201">
        <v>37</v>
      </c>
      <c r="L201">
        <v>47.2</v>
      </c>
      <c r="M201" s="73">
        <f t="shared" si="44"/>
        <v>0.25600000000000001</v>
      </c>
      <c r="N201" s="2">
        <v>0.01</v>
      </c>
      <c r="O201" s="3" t="s">
        <v>235</v>
      </c>
      <c r="P201" s="76"/>
      <c r="Q201" s="67">
        <f>Y201</f>
        <v>2.9076</v>
      </c>
      <c r="R201" s="72">
        <f>X201</f>
        <v>0.25600000000000001</v>
      </c>
      <c r="S201" s="44"/>
      <c r="T201" s="14"/>
      <c r="U201" s="26"/>
      <c r="V201" s="56"/>
      <c r="W201" s="57">
        <v>2.6</v>
      </c>
      <c r="X201" s="72">
        <v>0.25600000000000001</v>
      </c>
      <c r="Y201" s="56">
        <f>0.791*W201+0.851</f>
        <v>2.9076</v>
      </c>
      <c r="Z201" s="47"/>
      <c r="AA201" s="72"/>
      <c r="AB201" s="56"/>
      <c r="AC201" s="44"/>
      <c r="AD201" s="72"/>
      <c r="AE201" s="56"/>
      <c r="AF201" s="45"/>
      <c r="AG201" s="72"/>
      <c r="AH201" s="56"/>
      <c r="AI201" s="45"/>
      <c r="AJ201" s="13"/>
      <c r="AK201" s="12"/>
      <c r="AL201" s="12"/>
      <c r="AM201" s="19"/>
      <c r="AN201" s="12"/>
      <c r="AO201" s="12"/>
      <c r="AP201" s="13"/>
      <c r="AQ201" s="13"/>
      <c r="AR201" s="13">
        <v>2.6</v>
      </c>
      <c r="AS201" s="13"/>
      <c r="AT201" s="14"/>
      <c r="AU201" s="13"/>
      <c r="AV201" s="13"/>
      <c r="AW201" s="12"/>
      <c r="AX201" s="12"/>
      <c r="AY201" s="13"/>
      <c r="AZ201" s="12"/>
      <c r="BA201"/>
    </row>
    <row r="202" spans="1:53" x14ac:dyDescent="0.25">
      <c r="A202" s="21" t="s">
        <v>1</v>
      </c>
      <c r="B202" s="13">
        <v>2.6</v>
      </c>
      <c r="C202" s="42">
        <f t="shared" si="43"/>
        <v>2.8205900000000002</v>
      </c>
      <c r="D202" s="71">
        <v>-112.393</v>
      </c>
      <c r="E202" s="18">
        <v>36.762</v>
      </c>
      <c r="F202" s="20">
        <v>5</v>
      </c>
      <c r="G202" s="21">
        <v>1971</v>
      </c>
      <c r="H202" s="12">
        <v>3</v>
      </c>
      <c r="I202" s="12">
        <v>27</v>
      </c>
      <c r="J202" s="12">
        <v>4</v>
      </c>
      <c r="K202" s="12">
        <v>39</v>
      </c>
      <c r="L202" s="12">
        <v>11.7</v>
      </c>
      <c r="M202" s="73">
        <f t="shared" si="44"/>
        <v>0.23200000000000001</v>
      </c>
      <c r="N202" s="2">
        <v>0.01</v>
      </c>
      <c r="O202" s="3" t="s">
        <v>235</v>
      </c>
      <c r="P202" s="76"/>
      <c r="Q202" s="67">
        <f>AB202</f>
        <v>2.8205900000000002</v>
      </c>
      <c r="R202" s="72">
        <f>AA202</f>
        <v>0.23200000000000001</v>
      </c>
      <c r="S202" s="44"/>
      <c r="T202" s="14"/>
      <c r="W202" s="44"/>
      <c r="X202" s="72"/>
      <c r="Z202" s="59">
        <v>2.6</v>
      </c>
      <c r="AA202" s="72">
        <v>0.23200000000000001</v>
      </c>
      <c r="AB202" s="56">
        <f>0.791*(Z202-0.11)+0.851</f>
        <v>2.8205900000000002</v>
      </c>
      <c r="AC202" s="44"/>
      <c r="AD202" s="72"/>
      <c r="AE202" s="56"/>
      <c r="AF202" s="45"/>
      <c r="AG202" s="72"/>
      <c r="AH202" s="56"/>
      <c r="AI202" s="45" t="s">
        <v>23</v>
      </c>
      <c r="AJ202" s="13">
        <v>0</v>
      </c>
      <c r="AK202" s="12">
        <v>0</v>
      </c>
      <c r="AL202" s="12">
        <v>0</v>
      </c>
      <c r="AM202" s="19">
        <v>2.6</v>
      </c>
      <c r="AO202" s="12">
        <v>42</v>
      </c>
      <c r="AQ202" s="13"/>
      <c r="AR202" s="13"/>
      <c r="AS202" s="13"/>
      <c r="AT202" s="14"/>
      <c r="AU202" s="13"/>
      <c r="AV202" s="13"/>
      <c r="AW202" s="12"/>
      <c r="AX202" s="12"/>
      <c r="AY202" s="13"/>
      <c r="AZ202" s="12"/>
    </row>
    <row r="203" spans="1:53" s="23" customFormat="1" x14ac:dyDescent="0.25">
      <c r="A203" s="1" t="s">
        <v>2</v>
      </c>
      <c r="B203" s="2">
        <v>2.5</v>
      </c>
      <c r="C203" s="74">
        <f t="shared" si="43"/>
        <v>2.8285</v>
      </c>
      <c r="D203" s="70">
        <v>-114.11499999999999</v>
      </c>
      <c r="E203" s="10">
        <v>37.976999999999997</v>
      </c>
      <c r="F203" s="17">
        <v>7</v>
      </c>
      <c r="G203" s="1">
        <v>1971</v>
      </c>
      <c r="H203">
        <v>3</v>
      </c>
      <c r="I203">
        <v>29</v>
      </c>
      <c r="J203">
        <v>18</v>
      </c>
      <c r="K203">
        <v>47</v>
      </c>
      <c r="L203">
        <v>27</v>
      </c>
      <c r="M203" s="73">
        <f t="shared" si="44"/>
        <v>0.25600000000000001</v>
      </c>
      <c r="N203" s="2">
        <v>0.01</v>
      </c>
      <c r="O203" s="3" t="s">
        <v>235</v>
      </c>
      <c r="P203" s="76"/>
      <c r="Q203" s="67">
        <f>Y203</f>
        <v>2.8285</v>
      </c>
      <c r="R203" s="72">
        <f>X203</f>
        <v>0.25600000000000001</v>
      </c>
      <c r="S203" s="44"/>
      <c r="T203" s="14"/>
      <c r="U203" s="26"/>
      <c r="V203" s="56"/>
      <c r="W203" s="57">
        <v>2.5</v>
      </c>
      <c r="X203" s="72">
        <v>0.25600000000000001</v>
      </c>
      <c r="Y203" s="56">
        <f>0.791*W203+0.851</f>
        <v>2.8285</v>
      </c>
      <c r="Z203" s="47"/>
      <c r="AA203" s="72"/>
      <c r="AB203" s="56"/>
      <c r="AC203" s="44"/>
      <c r="AD203" s="72"/>
      <c r="AE203" s="56"/>
      <c r="AF203" s="45"/>
      <c r="AG203" s="72"/>
      <c r="AH203" s="56"/>
      <c r="AI203" s="45"/>
      <c r="AJ203" s="13"/>
      <c r="AK203" s="12"/>
      <c r="AL203" s="12"/>
      <c r="AM203" s="19"/>
      <c r="AN203" s="12"/>
      <c r="AO203" s="12"/>
      <c r="AP203" s="13"/>
      <c r="AQ203" s="13"/>
      <c r="AR203" s="13">
        <v>2.5</v>
      </c>
      <c r="AS203" s="13"/>
      <c r="AT203" s="14"/>
      <c r="AU203" s="13"/>
      <c r="AV203" s="13"/>
      <c r="AW203" s="12"/>
      <c r="AX203" s="12"/>
      <c r="AY203" s="13"/>
      <c r="AZ203" s="12"/>
      <c r="BA203"/>
    </row>
    <row r="204" spans="1:53" x14ac:dyDescent="0.25">
      <c r="A204" s="1" t="s">
        <v>2</v>
      </c>
      <c r="B204" s="2">
        <v>2.7</v>
      </c>
      <c r="C204" s="74">
        <f t="shared" si="43"/>
        <v>2.9867000000000004</v>
      </c>
      <c r="D204" s="70">
        <v>-111.919</v>
      </c>
      <c r="E204" s="10">
        <v>39.356999999999999</v>
      </c>
      <c r="F204" s="17">
        <v>7</v>
      </c>
      <c r="G204" s="1">
        <v>1971</v>
      </c>
      <c r="H204">
        <v>4</v>
      </c>
      <c r="I204">
        <v>20</v>
      </c>
      <c r="J204">
        <v>9</v>
      </c>
      <c r="K204">
        <v>19</v>
      </c>
      <c r="L204">
        <v>15</v>
      </c>
      <c r="M204" s="73">
        <f t="shared" si="44"/>
        <v>0.25600000000000001</v>
      </c>
      <c r="N204" s="2">
        <v>0.01</v>
      </c>
      <c r="O204" s="3" t="s">
        <v>235</v>
      </c>
      <c r="P204" s="76"/>
      <c r="Q204" s="67">
        <f>Y204</f>
        <v>2.9867000000000004</v>
      </c>
      <c r="R204" s="72">
        <f>X204</f>
        <v>0.25600000000000001</v>
      </c>
      <c r="S204" s="44"/>
      <c r="T204" s="14"/>
      <c r="W204" s="57">
        <v>2.7</v>
      </c>
      <c r="X204" s="72">
        <v>0.25600000000000001</v>
      </c>
      <c r="Y204" s="56">
        <f>0.791*W204+0.851</f>
        <v>2.9867000000000004</v>
      </c>
      <c r="Z204" s="47"/>
      <c r="AA204" s="72"/>
      <c r="AB204" s="56"/>
      <c r="AC204" s="44"/>
      <c r="AD204" s="72"/>
      <c r="AE204" s="56"/>
      <c r="AF204" s="45"/>
      <c r="AG204" s="72"/>
      <c r="AH204" s="56"/>
      <c r="AI204" s="45"/>
      <c r="AK204" s="12"/>
      <c r="AL204" s="12"/>
      <c r="AM204" s="19"/>
      <c r="AQ204" s="13"/>
      <c r="AR204" s="13">
        <v>2.7</v>
      </c>
      <c r="AS204" s="13"/>
      <c r="AT204" s="14"/>
      <c r="AU204" s="13"/>
      <c r="AV204" s="13"/>
      <c r="AW204" s="12"/>
      <c r="AX204" s="12"/>
      <c r="AY204" s="13"/>
      <c r="AZ204" s="12"/>
    </row>
    <row r="205" spans="1:53" x14ac:dyDescent="0.25">
      <c r="A205" s="1" t="s">
        <v>2</v>
      </c>
      <c r="B205" s="2">
        <v>3.1</v>
      </c>
      <c r="C205" s="74">
        <f t="shared" si="43"/>
        <v>3.3031000000000001</v>
      </c>
      <c r="D205" s="70">
        <v>-111.941</v>
      </c>
      <c r="E205" s="10">
        <v>39.409999999999997</v>
      </c>
      <c r="F205" s="17">
        <v>7</v>
      </c>
      <c r="G205" s="1">
        <v>1971</v>
      </c>
      <c r="H205">
        <v>4</v>
      </c>
      <c r="I205">
        <v>22</v>
      </c>
      <c r="J205">
        <v>23</v>
      </c>
      <c r="K205">
        <v>1</v>
      </c>
      <c r="L205">
        <v>2.8</v>
      </c>
      <c r="M205" s="73">
        <f t="shared" si="44"/>
        <v>0.22900000000000001</v>
      </c>
      <c r="N205" s="2">
        <v>0.01</v>
      </c>
      <c r="O205" s="3" t="s">
        <v>235</v>
      </c>
      <c r="P205" s="76"/>
      <c r="Q205" s="67">
        <f>V205</f>
        <v>3.3031000000000001</v>
      </c>
      <c r="R205" s="72">
        <f>U205</f>
        <v>0.22900000000000001</v>
      </c>
      <c r="S205" s="57">
        <v>3.1</v>
      </c>
      <c r="T205" s="14" t="s">
        <v>3</v>
      </c>
      <c r="U205" s="26">
        <v>0.22900000000000001</v>
      </c>
      <c r="V205" s="56">
        <f>0.791*S205+0.851</f>
        <v>3.3031000000000001</v>
      </c>
      <c r="W205" s="44"/>
      <c r="X205" s="72"/>
      <c r="Z205" s="47"/>
      <c r="AA205" s="72"/>
      <c r="AB205" s="56"/>
      <c r="AC205" s="44"/>
      <c r="AD205" s="72"/>
      <c r="AE205" s="56"/>
      <c r="AF205" s="45"/>
      <c r="AG205" s="72"/>
      <c r="AH205" s="56"/>
      <c r="AI205" s="45"/>
      <c r="AK205" s="12"/>
      <c r="AL205" s="12"/>
      <c r="AM205" s="19"/>
      <c r="AQ205" s="13"/>
      <c r="AR205" s="13"/>
      <c r="AS205" s="13">
        <v>3.1</v>
      </c>
      <c r="AT205" s="14" t="s">
        <v>3</v>
      </c>
      <c r="AU205" s="13"/>
      <c r="AV205" s="13"/>
      <c r="AW205" s="12"/>
      <c r="AX205" s="12"/>
      <c r="AY205" s="13"/>
      <c r="AZ205" s="12"/>
    </row>
    <row r="206" spans="1:53" x14ac:dyDescent="0.25">
      <c r="A206" s="1" t="s">
        <v>2</v>
      </c>
      <c r="B206" s="2">
        <v>3.1</v>
      </c>
      <c r="C206" s="74">
        <f t="shared" si="43"/>
        <v>3.3031000000000001</v>
      </c>
      <c r="D206" s="70">
        <v>-112.706</v>
      </c>
      <c r="E206" s="10">
        <v>38.607999999999997</v>
      </c>
      <c r="F206" s="17">
        <v>7</v>
      </c>
      <c r="G206" s="1">
        <v>1971</v>
      </c>
      <c r="H206">
        <v>6</v>
      </c>
      <c r="I206">
        <v>23</v>
      </c>
      <c r="J206">
        <v>6</v>
      </c>
      <c r="K206">
        <v>8</v>
      </c>
      <c r="L206">
        <v>35.9</v>
      </c>
      <c r="M206" s="73">
        <f t="shared" si="44"/>
        <v>0.25600000000000001</v>
      </c>
      <c r="N206" s="2">
        <v>0.01</v>
      </c>
      <c r="O206" s="3" t="s">
        <v>235</v>
      </c>
      <c r="P206" s="76"/>
      <c r="Q206" s="67">
        <f>Y206</f>
        <v>3.3031000000000001</v>
      </c>
      <c r="R206" s="72">
        <f>X206</f>
        <v>0.25600000000000001</v>
      </c>
      <c r="S206" s="44"/>
      <c r="T206" s="14"/>
      <c r="W206" s="57">
        <v>3.1</v>
      </c>
      <c r="X206" s="72">
        <v>0.25600000000000001</v>
      </c>
      <c r="Y206" s="56">
        <f>0.791*W206+0.851</f>
        <v>3.3031000000000001</v>
      </c>
      <c r="Z206" s="47"/>
      <c r="AA206" s="72"/>
      <c r="AB206" s="56"/>
      <c r="AC206" s="47">
        <v>4.5999999999999996</v>
      </c>
      <c r="AD206" s="72">
        <v>0.40100000000000002</v>
      </c>
      <c r="AE206" s="56">
        <f>0.791*(1.697*AC206-3.557)+0.851</f>
        <v>4.2121171999999998</v>
      </c>
      <c r="AF206" s="45"/>
      <c r="AG206" s="72"/>
      <c r="AH206" s="56"/>
      <c r="AI206" s="45"/>
      <c r="AJ206" s="19">
        <v>4.5999999999999996</v>
      </c>
      <c r="AK206" s="12"/>
      <c r="AL206" s="12"/>
      <c r="AM206" s="19"/>
      <c r="AQ206" s="13"/>
      <c r="AR206" s="13">
        <v>3.1</v>
      </c>
      <c r="AS206" s="13"/>
      <c r="AT206" s="14"/>
      <c r="AU206" s="13"/>
      <c r="AV206" s="13"/>
      <c r="AW206" s="12"/>
      <c r="AX206" s="12"/>
      <c r="AY206" s="13"/>
      <c r="AZ206" s="12"/>
    </row>
    <row r="207" spans="1:53" x14ac:dyDescent="0.25">
      <c r="A207" s="1" t="s">
        <v>2</v>
      </c>
      <c r="B207" s="2">
        <v>3.7</v>
      </c>
      <c r="C207" s="74">
        <f t="shared" si="43"/>
        <v>3.7777000000000003</v>
      </c>
      <c r="D207" s="70">
        <v>-109.602</v>
      </c>
      <c r="E207" s="10">
        <v>40.235999999999997</v>
      </c>
      <c r="F207" s="17">
        <v>7</v>
      </c>
      <c r="G207" s="1">
        <v>1971</v>
      </c>
      <c r="H207">
        <v>7</v>
      </c>
      <c r="I207">
        <v>10</v>
      </c>
      <c r="J207">
        <v>17</v>
      </c>
      <c r="K207">
        <v>22</v>
      </c>
      <c r="L207">
        <v>36.799999999999997</v>
      </c>
      <c r="M207" s="73">
        <f t="shared" si="44"/>
        <v>0.22900000000000001</v>
      </c>
      <c r="N207" s="2">
        <v>0.01</v>
      </c>
      <c r="O207" s="3" t="s">
        <v>235</v>
      </c>
      <c r="P207" s="76"/>
      <c r="Q207" s="67">
        <f>V207</f>
        <v>3.7777000000000003</v>
      </c>
      <c r="R207" s="72">
        <f>U207</f>
        <v>0.22900000000000001</v>
      </c>
      <c r="S207" s="57">
        <v>3.7</v>
      </c>
      <c r="T207" s="14" t="s">
        <v>3</v>
      </c>
      <c r="U207" s="26">
        <v>0.22900000000000001</v>
      </c>
      <c r="V207" s="56">
        <f>0.791*S207+0.851</f>
        <v>3.7777000000000003</v>
      </c>
      <c r="W207" s="44"/>
      <c r="X207" s="72"/>
      <c r="Z207" s="47"/>
      <c r="AA207" s="72"/>
      <c r="AB207" s="56"/>
      <c r="AC207" s="47">
        <v>3.8</v>
      </c>
      <c r="AD207" s="72">
        <v>0.40100000000000002</v>
      </c>
      <c r="AE207" s="56">
        <f>0.791*(1.697*AC207-3.557)+0.851</f>
        <v>3.1382555999999999</v>
      </c>
      <c r="AF207" s="45"/>
      <c r="AG207" s="72"/>
      <c r="AH207" s="56"/>
      <c r="AI207" s="45"/>
      <c r="AJ207" s="19">
        <v>3.8</v>
      </c>
      <c r="AK207" s="12"/>
      <c r="AL207" s="12"/>
      <c r="AM207" s="19"/>
      <c r="AQ207" s="13"/>
      <c r="AR207" s="13"/>
      <c r="AS207" s="13">
        <v>3.7</v>
      </c>
      <c r="AT207" s="14" t="s">
        <v>3</v>
      </c>
      <c r="AU207" s="13"/>
      <c r="AV207" s="13"/>
      <c r="AW207" s="12"/>
      <c r="AX207" s="12"/>
      <c r="AY207" s="13"/>
      <c r="AZ207" s="12"/>
      <c r="BA207" s="23"/>
    </row>
    <row r="208" spans="1:53" x14ac:dyDescent="0.25">
      <c r="A208" s="1" t="s">
        <v>2</v>
      </c>
      <c r="B208" s="2">
        <v>2.8</v>
      </c>
      <c r="C208" s="74">
        <f t="shared" si="43"/>
        <v>3.0657999999999999</v>
      </c>
      <c r="D208" s="70">
        <v>-111.363</v>
      </c>
      <c r="E208" s="10">
        <v>42.417000000000002</v>
      </c>
      <c r="F208" s="17">
        <v>7</v>
      </c>
      <c r="G208" s="1">
        <v>1971</v>
      </c>
      <c r="H208">
        <v>7</v>
      </c>
      <c r="I208">
        <v>16</v>
      </c>
      <c r="J208">
        <v>10</v>
      </c>
      <c r="K208">
        <v>54</v>
      </c>
      <c r="L208">
        <v>18</v>
      </c>
      <c r="M208" s="73">
        <f t="shared" si="44"/>
        <v>0.25600000000000001</v>
      </c>
      <c r="N208" s="2">
        <v>0.01</v>
      </c>
      <c r="O208" s="3" t="s">
        <v>235</v>
      </c>
      <c r="P208" s="76"/>
      <c r="Q208" s="67">
        <f>Y208</f>
        <v>3.0657999999999999</v>
      </c>
      <c r="R208" s="72">
        <f>X208</f>
        <v>0.25600000000000001</v>
      </c>
      <c r="S208" s="44"/>
      <c r="T208" s="14"/>
      <c r="W208" s="57">
        <v>2.8</v>
      </c>
      <c r="X208" s="72">
        <v>0.25600000000000001</v>
      </c>
      <c r="Y208" s="56">
        <f>0.791*W208+0.851</f>
        <v>3.0657999999999999</v>
      </c>
      <c r="Z208" s="47"/>
      <c r="AA208" s="72"/>
      <c r="AB208" s="56"/>
      <c r="AC208" s="47">
        <v>3.6</v>
      </c>
      <c r="AD208" s="72">
        <v>0.40100000000000002</v>
      </c>
      <c r="AE208" s="56">
        <f>0.791*(1.697*AC208-3.557)+0.851</f>
        <v>2.8697902000000006</v>
      </c>
      <c r="AF208" s="45"/>
      <c r="AG208" s="72"/>
      <c r="AH208" s="56"/>
      <c r="AI208" s="45"/>
      <c r="AJ208" s="19">
        <v>3.6</v>
      </c>
      <c r="AK208" s="12"/>
      <c r="AL208" s="12"/>
      <c r="AM208" s="19"/>
      <c r="AQ208" s="13"/>
      <c r="AR208" s="13">
        <v>2.8</v>
      </c>
      <c r="AS208" s="13"/>
      <c r="AT208" s="14"/>
      <c r="AU208" s="13"/>
      <c r="AV208" s="13"/>
      <c r="AW208" s="12"/>
      <c r="AX208" s="12"/>
      <c r="AY208" s="13"/>
      <c r="AZ208" s="12"/>
    </row>
    <row r="209" spans="1:53" x14ac:dyDescent="0.25">
      <c r="A209" s="1" t="s">
        <v>2</v>
      </c>
      <c r="B209" s="2">
        <v>2.5</v>
      </c>
      <c r="C209" s="74">
        <f t="shared" si="43"/>
        <v>2.8285</v>
      </c>
      <c r="D209" s="70">
        <v>-111.995</v>
      </c>
      <c r="E209" s="10">
        <v>40.496000000000002</v>
      </c>
      <c r="F209" s="17">
        <v>7</v>
      </c>
      <c r="G209" s="1">
        <v>1971</v>
      </c>
      <c r="H209">
        <v>7</v>
      </c>
      <c r="I209">
        <v>27</v>
      </c>
      <c r="J209">
        <v>15</v>
      </c>
      <c r="K209">
        <v>32</v>
      </c>
      <c r="L209">
        <v>18.8</v>
      </c>
      <c r="M209" s="73">
        <f t="shared" si="44"/>
        <v>0.25600000000000001</v>
      </c>
      <c r="N209" s="2">
        <v>0.01</v>
      </c>
      <c r="O209" s="3" t="s">
        <v>235</v>
      </c>
      <c r="P209" s="76"/>
      <c r="Q209" s="67">
        <f>Y209</f>
        <v>2.8285</v>
      </c>
      <c r="R209" s="72">
        <f>X209</f>
        <v>0.25600000000000001</v>
      </c>
      <c r="S209" s="44"/>
      <c r="T209" s="14"/>
      <c r="W209" s="57">
        <v>2.5</v>
      </c>
      <c r="X209" s="72">
        <v>0.25600000000000001</v>
      </c>
      <c r="Y209" s="56">
        <f>0.791*W209+0.851</f>
        <v>2.8285</v>
      </c>
      <c r="Z209" s="47"/>
      <c r="AA209" s="72"/>
      <c r="AB209" s="56"/>
      <c r="AC209" s="44"/>
      <c r="AD209" s="72"/>
      <c r="AE209" s="56"/>
      <c r="AF209" s="45"/>
      <c r="AG209" s="72"/>
      <c r="AH209" s="56"/>
      <c r="AI209" s="45"/>
      <c r="AK209" s="12"/>
      <c r="AL209" s="12"/>
      <c r="AM209" s="19"/>
      <c r="AQ209" s="13"/>
      <c r="AR209" s="13">
        <v>2.5</v>
      </c>
      <c r="AS209" s="13"/>
      <c r="AT209" s="14"/>
      <c r="AU209" s="13"/>
      <c r="AV209" s="13"/>
      <c r="AW209" s="12"/>
      <c r="AX209" s="12"/>
      <c r="AY209" s="13"/>
      <c r="AZ209" s="12"/>
      <c r="BA209" s="23"/>
    </row>
    <row r="210" spans="1:53" x14ac:dyDescent="0.25">
      <c r="A210" s="1" t="s">
        <v>2</v>
      </c>
      <c r="B210" s="2">
        <v>3.1</v>
      </c>
      <c r="C210" s="74">
        <f t="shared" si="43"/>
        <v>3.3031000000000001</v>
      </c>
      <c r="D210" s="70">
        <v>-113.10299999999999</v>
      </c>
      <c r="E210" s="10">
        <v>37.692999999999998</v>
      </c>
      <c r="F210" s="17">
        <v>7</v>
      </c>
      <c r="G210" s="1">
        <v>1971</v>
      </c>
      <c r="H210">
        <v>11</v>
      </c>
      <c r="I210">
        <v>10</v>
      </c>
      <c r="J210">
        <v>11</v>
      </c>
      <c r="K210">
        <v>14</v>
      </c>
      <c r="L210">
        <v>10.3</v>
      </c>
      <c r="M210" s="73">
        <f t="shared" si="44"/>
        <v>0.22900000000000001</v>
      </c>
      <c r="N210" s="2">
        <v>0.01</v>
      </c>
      <c r="O210" s="3" t="s">
        <v>235</v>
      </c>
      <c r="P210" s="76"/>
      <c r="Q210" s="67">
        <f t="shared" ref="Q210:Q216" si="45">V210</f>
        <v>3.3031000000000001</v>
      </c>
      <c r="R210" s="72">
        <f t="shared" ref="R210:R216" si="46">U210</f>
        <v>0.22900000000000001</v>
      </c>
      <c r="S210" s="57">
        <v>3.1</v>
      </c>
      <c r="T210" s="14" t="s">
        <v>3</v>
      </c>
      <c r="U210" s="26">
        <v>0.22900000000000001</v>
      </c>
      <c r="V210" s="56">
        <f t="shared" ref="V210:V216" si="47">0.791*S210+0.851</f>
        <v>3.3031000000000001</v>
      </c>
      <c r="W210" s="44"/>
      <c r="X210" s="72"/>
      <c r="Z210" s="47"/>
      <c r="AA210" s="72"/>
      <c r="AB210" s="56"/>
      <c r="AC210" s="44"/>
      <c r="AD210" s="72"/>
      <c r="AE210" s="56"/>
      <c r="AF210" s="45"/>
      <c r="AG210" s="72"/>
      <c r="AH210" s="56"/>
      <c r="AI210" s="45"/>
      <c r="AK210" s="12"/>
      <c r="AL210" s="12"/>
      <c r="AM210" s="19"/>
      <c r="AQ210" s="13"/>
      <c r="AR210" s="13"/>
      <c r="AS210" s="13">
        <v>3.1</v>
      </c>
      <c r="AT210" s="14" t="s">
        <v>3</v>
      </c>
      <c r="AU210" s="13"/>
      <c r="AV210" s="13"/>
      <c r="AW210" s="12"/>
      <c r="AX210" s="12"/>
      <c r="AY210" s="13"/>
      <c r="AZ210" s="12"/>
    </row>
    <row r="211" spans="1:53" x14ac:dyDescent="0.25">
      <c r="A211" s="1" t="s">
        <v>2</v>
      </c>
      <c r="B211" s="2">
        <v>3.1</v>
      </c>
      <c r="C211" s="74">
        <f t="shared" si="43"/>
        <v>3.3031000000000001</v>
      </c>
      <c r="D211" s="70">
        <v>-113.121</v>
      </c>
      <c r="E211" s="10">
        <v>37.698</v>
      </c>
      <c r="F211" s="17">
        <v>7</v>
      </c>
      <c r="G211" s="1">
        <v>1971</v>
      </c>
      <c r="H211">
        <v>11</v>
      </c>
      <c r="I211">
        <v>10</v>
      </c>
      <c r="J211">
        <v>11</v>
      </c>
      <c r="K211">
        <v>24</v>
      </c>
      <c r="L211">
        <v>34.9</v>
      </c>
      <c r="M211" s="73">
        <f t="shared" si="44"/>
        <v>0.22900000000000001</v>
      </c>
      <c r="N211" s="2">
        <v>0.01</v>
      </c>
      <c r="O211" s="3" t="s">
        <v>235</v>
      </c>
      <c r="P211" s="76"/>
      <c r="Q211" s="67">
        <f t="shared" si="45"/>
        <v>3.3031000000000001</v>
      </c>
      <c r="R211" s="72">
        <f t="shared" si="46"/>
        <v>0.22900000000000001</v>
      </c>
      <c r="S211" s="57">
        <v>3.1</v>
      </c>
      <c r="T211" s="14" t="s">
        <v>3</v>
      </c>
      <c r="U211" s="26">
        <v>0.22900000000000001</v>
      </c>
      <c r="V211" s="56">
        <f t="shared" si="47"/>
        <v>3.3031000000000001</v>
      </c>
      <c r="W211" s="44"/>
      <c r="X211" s="72"/>
      <c r="Z211" s="47"/>
      <c r="AA211" s="72"/>
      <c r="AB211" s="56"/>
      <c r="AC211" s="44"/>
      <c r="AD211" s="72"/>
      <c r="AE211" s="56"/>
      <c r="AF211" s="45"/>
      <c r="AG211" s="72"/>
      <c r="AH211" s="56"/>
      <c r="AI211" s="45"/>
      <c r="AK211" s="12"/>
      <c r="AL211" s="12"/>
      <c r="AM211" s="19"/>
      <c r="AQ211" s="13"/>
      <c r="AR211" s="13"/>
      <c r="AS211" s="13">
        <v>3.1</v>
      </c>
      <c r="AT211" s="14" t="s">
        <v>3</v>
      </c>
      <c r="AU211" s="13"/>
      <c r="AV211" s="13"/>
      <c r="AW211" s="12"/>
      <c r="AX211" s="12"/>
      <c r="AY211" s="13"/>
      <c r="AZ211" s="12"/>
    </row>
    <row r="212" spans="1:53" x14ac:dyDescent="0.25">
      <c r="A212" s="1" t="s">
        <v>2</v>
      </c>
      <c r="B212" s="2">
        <v>3.1</v>
      </c>
      <c r="C212" s="74">
        <f t="shared" si="43"/>
        <v>3.3031000000000001</v>
      </c>
      <c r="D212" s="70">
        <v>-113.093</v>
      </c>
      <c r="E212" s="10">
        <v>37.701999999999998</v>
      </c>
      <c r="F212" s="17">
        <v>7</v>
      </c>
      <c r="G212" s="1">
        <v>1971</v>
      </c>
      <c r="H212">
        <v>11</v>
      </c>
      <c r="I212">
        <v>10</v>
      </c>
      <c r="J212">
        <v>13</v>
      </c>
      <c r="K212">
        <v>38</v>
      </c>
      <c r="L212">
        <v>14.2</v>
      </c>
      <c r="M212" s="73">
        <f t="shared" si="44"/>
        <v>0.22900000000000001</v>
      </c>
      <c r="N212" s="2">
        <v>0.01</v>
      </c>
      <c r="O212" s="3" t="s">
        <v>235</v>
      </c>
      <c r="P212" s="76"/>
      <c r="Q212" s="67">
        <f t="shared" si="45"/>
        <v>3.3031000000000001</v>
      </c>
      <c r="R212" s="72">
        <f t="shared" si="46"/>
        <v>0.22900000000000001</v>
      </c>
      <c r="S212" s="57">
        <v>3.1</v>
      </c>
      <c r="T212" s="14" t="s">
        <v>3</v>
      </c>
      <c r="U212" s="26">
        <v>0.22900000000000001</v>
      </c>
      <c r="V212" s="56">
        <f t="shared" si="47"/>
        <v>3.3031000000000001</v>
      </c>
      <c r="W212" s="44"/>
      <c r="X212" s="72"/>
      <c r="Z212" s="47"/>
      <c r="AA212" s="72"/>
      <c r="AB212" s="56"/>
      <c r="AC212" s="44"/>
      <c r="AD212" s="72"/>
      <c r="AE212" s="56"/>
      <c r="AF212" s="45"/>
      <c r="AG212" s="72"/>
      <c r="AH212" s="56"/>
      <c r="AI212" s="45"/>
      <c r="AK212" s="12"/>
      <c r="AL212" s="12"/>
      <c r="AM212" s="19"/>
      <c r="AQ212" s="13"/>
      <c r="AR212" s="13"/>
      <c r="AS212" s="13">
        <v>3.1</v>
      </c>
      <c r="AT212" s="14" t="s">
        <v>3</v>
      </c>
      <c r="AU212" s="13"/>
      <c r="AV212" s="13"/>
      <c r="AW212" s="12"/>
      <c r="AX212" s="12"/>
      <c r="AY212" s="13"/>
      <c r="AZ212" s="12"/>
    </row>
    <row r="213" spans="1:53" x14ac:dyDescent="0.25">
      <c r="A213" s="1" t="s">
        <v>2</v>
      </c>
      <c r="B213" s="2">
        <v>2.6</v>
      </c>
      <c r="C213" s="74">
        <f t="shared" si="43"/>
        <v>2.9076</v>
      </c>
      <c r="D213" s="70">
        <v>-112.979</v>
      </c>
      <c r="E213" s="10">
        <v>37.701000000000001</v>
      </c>
      <c r="F213" s="17">
        <v>7</v>
      </c>
      <c r="G213" s="1">
        <v>1971</v>
      </c>
      <c r="H213">
        <v>11</v>
      </c>
      <c r="I213">
        <v>10</v>
      </c>
      <c r="J213">
        <v>13</v>
      </c>
      <c r="K213">
        <v>46</v>
      </c>
      <c r="L213">
        <v>55.3</v>
      </c>
      <c r="M213" s="73">
        <f t="shared" si="44"/>
        <v>0.22900000000000001</v>
      </c>
      <c r="N213" s="2">
        <v>0.01</v>
      </c>
      <c r="O213" s="3" t="s">
        <v>235</v>
      </c>
      <c r="P213" s="76"/>
      <c r="Q213" s="67">
        <f t="shared" si="45"/>
        <v>2.9076</v>
      </c>
      <c r="R213" s="72">
        <f t="shared" si="46"/>
        <v>0.22900000000000001</v>
      </c>
      <c r="S213" s="57">
        <v>2.6</v>
      </c>
      <c r="T213" s="14" t="s">
        <v>3</v>
      </c>
      <c r="U213" s="26">
        <v>0.22900000000000001</v>
      </c>
      <c r="V213" s="56">
        <f t="shared" si="47"/>
        <v>2.9076</v>
      </c>
      <c r="W213" s="44"/>
      <c r="X213" s="72"/>
      <c r="Z213" s="47"/>
      <c r="AA213" s="72"/>
      <c r="AB213" s="56"/>
      <c r="AC213" s="44"/>
      <c r="AD213" s="72"/>
      <c r="AE213" s="56"/>
      <c r="AF213" s="45"/>
      <c r="AG213" s="72"/>
      <c r="AH213" s="56"/>
      <c r="AI213" s="45"/>
      <c r="AK213" s="12"/>
      <c r="AL213" s="12"/>
      <c r="AM213" s="19"/>
      <c r="AQ213" s="13"/>
      <c r="AR213" s="13"/>
      <c r="AS213" s="13">
        <v>2.6</v>
      </c>
      <c r="AT213" s="14" t="s">
        <v>3</v>
      </c>
      <c r="AU213" s="13"/>
      <c r="AV213" s="13"/>
      <c r="AW213" s="12"/>
      <c r="AX213" s="12"/>
      <c r="AY213" s="13"/>
      <c r="AZ213" s="12"/>
    </row>
    <row r="214" spans="1:53" x14ac:dyDescent="0.25">
      <c r="A214" s="1" t="s">
        <v>2</v>
      </c>
      <c r="B214" s="2">
        <v>3.7</v>
      </c>
      <c r="C214" s="74">
        <f t="shared" si="43"/>
        <v>3.7777000000000003</v>
      </c>
      <c r="D214" s="70">
        <v>-113.1</v>
      </c>
      <c r="E214" s="10">
        <v>37.799999999999997</v>
      </c>
      <c r="F214" s="17">
        <v>7</v>
      </c>
      <c r="G214" s="1">
        <v>1971</v>
      </c>
      <c r="H214">
        <v>11</v>
      </c>
      <c r="I214">
        <v>10</v>
      </c>
      <c r="J214">
        <v>14</v>
      </c>
      <c r="K214">
        <v>10</v>
      </c>
      <c r="L214">
        <v>23</v>
      </c>
      <c r="M214" s="73">
        <f t="shared" si="44"/>
        <v>0.22900000000000001</v>
      </c>
      <c r="N214" s="2">
        <v>0.01</v>
      </c>
      <c r="O214" s="3" t="s">
        <v>235</v>
      </c>
      <c r="P214" s="76"/>
      <c r="Q214" s="67">
        <f t="shared" si="45"/>
        <v>3.7777000000000003</v>
      </c>
      <c r="R214" s="72">
        <f t="shared" si="46"/>
        <v>0.22900000000000001</v>
      </c>
      <c r="S214" s="57">
        <v>3.7</v>
      </c>
      <c r="T214" s="14" t="s">
        <v>3</v>
      </c>
      <c r="U214" s="26">
        <v>0.22900000000000001</v>
      </c>
      <c r="V214" s="56">
        <f t="shared" si="47"/>
        <v>3.7777000000000003</v>
      </c>
      <c r="W214" s="44"/>
      <c r="X214" s="72"/>
      <c r="Z214" s="47"/>
      <c r="AA214" s="72"/>
      <c r="AB214" s="56"/>
      <c r="AC214" s="47">
        <v>4.5</v>
      </c>
      <c r="AD214" s="72">
        <v>0.40100000000000002</v>
      </c>
      <c r="AE214" s="56">
        <f>0.791*(1.697*AC214-3.557)+0.851</f>
        <v>4.0778844999999997</v>
      </c>
      <c r="AF214" s="45"/>
      <c r="AG214" s="72"/>
      <c r="AH214" s="56"/>
      <c r="AI214" s="45"/>
      <c r="AJ214" s="19">
        <v>4.5</v>
      </c>
      <c r="AK214" s="12"/>
      <c r="AL214" s="12"/>
      <c r="AM214" s="19"/>
      <c r="AQ214" s="13"/>
      <c r="AR214" s="13"/>
      <c r="AS214" s="13">
        <v>3.7</v>
      </c>
      <c r="AT214" s="14" t="s">
        <v>3</v>
      </c>
      <c r="AU214" s="13"/>
      <c r="AV214" s="13"/>
      <c r="AW214" s="12"/>
      <c r="AX214" s="12"/>
      <c r="AY214" s="13"/>
      <c r="AZ214" s="12"/>
    </row>
    <row r="215" spans="1:53" s="11" customFormat="1" x14ac:dyDescent="0.25">
      <c r="A215" s="1" t="s">
        <v>2</v>
      </c>
      <c r="B215" s="2">
        <v>3.4</v>
      </c>
      <c r="C215" s="74">
        <f t="shared" si="43"/>
        <v>3.5404</v>
      </c>
      <c r="D215" s="70">
        <v>-113.08199999999999</v>
      </c>
      <c r="E215" s="10">
        <v>37.804000000000002</v>
      </c>
      <c r="F215" s="17">
        <v>7</v>
      </c>
      <c r="G215" s="1">
        <v>1971</v>
      </c>
      <c r="H215">
        <v>11</v>
      </c>
      <c r="I215">
        <v>10</v>
      </c>
      <c r="J215">
        <v>14</v>
      </c>
      <c r="K215">
        <v>43</v>
      </c>
      <c r="L215">
        <v>58.5</v>
      </c>
      <c r="M215" s="73">
        <f t="shared" si="44"/>
        <v>0.22900000000000001</v>
      </c>
      <c r="N215" s="2">
        <v>0.01</v>
      </c>
      <c r="O215" s="3" t="s">
        <v>235</v>
      </c>
      <c r="P215" s="76"/>
      <c r="Q215" s="67">
        <f t="shared" si="45"/>
        <v>3.5404</v>
      </c>
      <c r="R215" s="72">
        <f t="shared" si="46"/>
        <v>0.22900000000000001</v>
      </c>
      <c r="S215" s="57">
        <v>3.4</v>
      </c>
      <c r="T215" s="14" t="s">
        <v>3</v>
      </c>
      <c r="U215" s="26">
        <v>0.22900000000000001</v>
      </c>
      <c r="V215" s="56">
        <f t="shared" si="47"/>
        <v>3.5404</v>
      </c>
      <c r="W215" s="44"/>
      <c r="X215" s="72"/>
      <c r="Y215" s="56"/>
      <c r="Z215" s="47"/>
      <c r="AA215" s="72"/>
      <c r="AB215" s="56"/>
      <c r="AC215" s="44"/>
      <c r="AD215" s="72"/>
      <c r="AE215" s="56"/>
      <c r="AF215" s="45"/>
      <c r="AG215" s="72"/>
      <c r="AH215" s="56"/>
      <c r="AI215" s="45"/>
      <c r="AJ215" s="13"/>
      <c r="AK215" s="12"/>
      <c r="AL215" s="12"/>
      <c r="AM215" s="19"/>
      <c r="AN215" s="12"/>
      <c r="AO215" s="12"/>
      <c r="AP215" s="13"/>
      <c r="AQ215" s="13"/>
      <c r="AR215" s="13"/>
      <c r="AS215" s="13">
        <v>3.4</v>
      </c>
      <c r="AT215" s="14" t="s">
        <v>3</v>
      </c>
      <c r="AU215" s="13"/>
      <c r="AV215" s="13"/>
      <c r="AW215" s="12"/>
      <c r="AX215" s="12"/>
      <c r="AY215" s="13"/>
      <c r="AZ215" s="12"/>
      <c r="BA215"/>
    </row>
    <row r="216" spans="1:53" s="12" customFormat="1" x14ac:dyDescent="0.25">
      <c r="A216" s="1" t="s">
        <v>2</v>
      </c>
      <c r="B216" s="2">
        <v>3.1</v>
      </c>
      <c r="C216" s="74">
        <f t="shared" si="43"/>
        <v>3.3031000000000001</v>
      </c>
      <c r="D216" s="70">
        <v>-113.017</v>
      </c>
      <c r="E216" s="10">
        <v>37.700000000000003</v>
      </c>
      <c r="F216" s="17">
        <v>7</v>
      </c>
      <c r="G216" s="1">
        <v>1971</v>
      </c>
      <c r="H216">
        <v>11</v>
      </c>
      <c r="I216">
        <v>10</v>
      </c>
      <c r="J216">
        <v>16</v>
      </c>
      <c r="K216">
        <v>8</v>
      </c>
      <c r="L216">
        <v>37.700000000000003</v>
      </c>
      <c r="M216" s="73">
        <f t="shared" si="44"/>
        <v>0.22900000000000001</v>
      </c>
      <c r="N216" s="2">
        <v>0.01</v>
      </c>
      <c r="O216" s="3" t="s">
        <v>235</v>
      </c>
      <c r="P216" s="76"/>
      <c r="Q216" s="67">
        <f t="shared" si="45"/>
        <v>3.3031000000000001</v>
      </c>
      <c r="R216" s="72">
        <f t="shared" si="46"/>
        <v>0.22900000000000001</v>
      </c>
      <c r="S216" s="57">
        <v>3.1</v>
      </c>
      <c r="T216" s="14" t="s">
        <v>3</v>
      </c>
      <c r="U216" s="26">
        <v>0.22900000000000001</v>
      </c>
      <c r="V216" s="56">
        <f t="shared" si="47"/>
        <v>3.3031000000000001</v>
      </c>
      <c r="W216" s="44"/>
      <c r="X216" s="72"/>
      <c r="Y216" s="56"/>
      <c r="Z216" s="47"/>
      <c r="AA216" s="72"/>
      <c r="AB216" s="56"/>
      <c r="AC216" s="44"/>
      <c r="AD216" s="72"/>
      <c r="AE216" s="56"/>
      <c r="AF216" s="45"/>
      <c r="AG216" s="72"/>
      <c r="AH216" s="56"/>
      <c r="AI216" s="45"/>
      <c r="AJ216" s="13"/>
      <c r="AM216" s="19"/>
      <c r="AP216" s="13"/>
      <c r="AQ216" s="13"/>
      <c r="AR216" s="13"/>
      <c r="AS216" s="13">
        <v>3.1</v>
      </c>
      <c r="AT216" s="14" t="s">
        <v>3</v>
      </c>
      <c r="AU216" s="13"/>
      <c r="AV216" s="13"/>
      <c r="AY216" s="13"/>
      <c r="BA216"/>
    </row>
    <row r="217" spans="1:53" s="12" customFormat="1" x14ac:dyDescent="0.25">
      <c r="A217" s="1" t="s">
        <v>2</v>
      </c>
      <c r="B217" s="2">
        <v>2.9</v>
      </c>
      <c r="C217" s="74">
        <f t="shared" si="43"/>
        <v>3.1448999999999998</v>
      </c>
      <c r="D217" s="70">
        <v>-113.07599999999999</v>
      </c>
      <c r="E217" s="10">
        <v>37.334000000000003</v>
      </c>
      <c r="F217" s="17">
        <v>7</v>
      </c>
      <c r="G217" s="1">
        <v>1971</v>
      </c>
      <c r="H217">
        <v>11</v>
      </c>
      <c r="I217">
        <v>10</v>
      </c>
      <c r="J217">
        <v>17</v>
      </c>
      <c r="K217">
        <v>3</v>
      </c>
      <c r="L217">
        <v>12.6</v>
      </c>
      <c r="M217" s="73">
        <f t="shared" si="44"/>
        <v>0.25600000000000001</v>
      </c>
      <c r="N217" s="2">
        <v>0.01</v>
      </c>
      <c r="O217" s="3" t="s">
        <v>235</v>
      </c>
      <c r="P217" s="76"/>
      <c r="Q217" s="67">
        <f>Y217</f>
        <v>3.1448999999999998</v>
      </c>
      <c r="R217" s="72">
        <f>X217</f>
        <v>0.25600000000000001</v>
      </c>
      <c r="S217" s="44"/>
      <c r="T217" s="14"/>
      <c r="U217" s="26"/>
      <c r="V217" s="56"/>
      <c r="W217" s="57">
        <v>2.9</v>
      </c>
      <c r="X217" s="72">
        <v>0.25600000000000001</v>
      </c>
      <c r="Y217" s="56">
        <f>0.791*W217+0.851</f>
        <v>3.1448999999999998</v>
      </c>
      <c r="Z217" s="47"/>
      <c r="AA217" s="72"/>
      <c r="AB217" s="56"/>
      <c r="AC217" s="44"/>
      <c r="AD217" s="72"/>
      <c r="AE217" s="56"/>
      <c r="AF217" s="45"/>
      <c r="AG217" s="72"/>
      <c r="AH217" s="56"/>
      <c r="AI217" s="45"/>
      <c r="AJ217" s="13"/>
      <c r="AM217" s="19"/>
      <c r="AP217" s="13"/>
      <c r="AQ217" s="13"/>
      <c r="AR217" s="13">
        <v>2.9</v>
      </c>
      <c r="AS217" s="13"/>
      <c r="AT217" s="14"/>
      <c r="AU217" s="13"/>
      <c r="AV217" s="13"/>
      <c r="AY217" s="13"/>
      <c r="BA217"/>
    </row>
    <row r="218" spans="1:53" x14ac:dyDescent="0.25">
      <c r="A218" s="1" t="s">
        <v>2</v>
      </c>
      <c r="B218" s="2">
        <v>2.9</v>
      </c>
      <c r="C218" s="74">
        <f t="shared" si="43"/>
        <v>3.1448999999999998</v>
      </c>
      <c r="D218" s="70">
        <v>-113.065</v>
      </c>
      <c r="E218" s="10">
        <v>37.704999999999998</v>
      </c>
      <c r="F218" s="17">
        <v>7</v>
      </c>
      <c r="G218" s="1">
        <v>1971</v>
      </c>
      <c r="H218">
        <v>11</v>
      </c>
      <c r="I218">
        <v>10</v>
      </c>
      <c r="J218">
        <v>19</v>
      </c>
      <c r="K218">
        <v>7</v>
      </c>
      <c r="L218">
        <v>34.5</v>
      </c>
      <c r="M218" s="73">
        <f t="shared" si="44"/>
        <v>0.22900000000000001</v>
      </c>
      <c r="N218" s="2">
        <v>0.01</v>
      </c>
      <c r="O218" s="3" t="s">
        <v>235</v>
      </c>
      <c r="P218" s="76"/>
      <c r="Q218" s="67">
        <f>V218</f>
        <v>3.1448999999999998</v>
      </c>
      <c r="R218" s="72">
        <f>U218</f>
        <v>0.22900000000000001</v>
      </c>
      <c r="S218" s="57">
        <v>2.9</v>
      </c>
      <c r="T218" s="14" t="s">
        <v>3</v>
      </c>
      <c r="U218" s="26">
        <v>0.22900000000000001</v>
      </c>
      <c r="V218" s="56">
        <f>0.791*S218+0.851</f>
        <v>3.1448999999999998</v>
      </c>
      <c r="W218" s="44"/>
      <c r="X218" s="72"/>
      <c r="Z218" s="47"/>
      <c r="AA218" s="72"/>
      <c r="AB218" s="56"/>
      <c r="AC218" s="44"/>
      <c r="AD218" s="72"/>
      <c r="AE218" s="56"/>
      <c r="AF218" s="45"/>
      <c r="AG218" s="72"/>
      <c r="AH218" s="56"/>
      <c r="AI218" s="45"/>
      <c r="AK218" s="12"/>
      <c r="AL218" s="12"/>
      <c r="AM218" s="19"/>
      <c r="AQ218" s="13"/>
      <c r="AR218" s="13"/>
      <c r="AS218" s="13">
        <v>2.9</v>
      </c>
      <c r="AT218" s="14" t="s">
        <v>3</v>
      </c>
      <c r="AU218" s="13"/>
      <c r="AV218" s="13"/>
      <c r="AW218" s="12"/>
      <c r="AX218" s="12"/>
      <c r="AY218" s="13"/>
      <c r="AZ218" s="12"/>
    </row>
    <row r="219" spans="1:53" x14ac:dyDescent="0.25">
      <c r="A219" s="1" t="s">
        <v>2</v>
      </c>
      <c r="B219" s="2">
        <v>3.5</v>
      </c>
      <c r="C219" s="74">
        <f t="shared" si="43"/>
        <v>3.6194999999999999</v>
      </c>
      <c r="D219" s="70">
        <v>-113.062</v>
      </c>
      <c r="E219" s="10">
        <v>37.805999999999997</v>
      </c>
      <c r="F219" s="17">
        <v>7</v>
      </c>
      <c r="G219" s="1">
        <v>1971</v>
      </c>
      <c r="H219">
        <v>11</v>
      </c>
      <c r="I219">
        <v>10</v>
      </c>
      <c r="J219">
        <v>19</v>
      </c>
      <c r="K219">
        <v>41</v>
      </c>
      <c r="L219">
        <v>33.9</v>
      </c>
      <c r="M219" s="73">
        <f t="shared" si="44"/>
        <v>0.22900000000000001</v>
      </c>
      <c r="N219" s="2">
        <v>0.01</v>
      </c>
      <c r="O219" s="3" t="s">
        <v>235</v>
      </c>
      <c r="P219" s="76"/>
      <c r="Q219" s="67">
        <f>V219</f>
        <v>3.6194999999999999</v>
      </c>
      <c r="R219" s="72">
        <f>U219</f>
        <v>0.22900000000000001</v>
      </c>
      <c r="S219" s="57">
        <v>3.5</v>
      </c>
      <c r="T219" s="14" t="s">
        <v>3</v>
      </c>
      <c r="U219" s="26">
        <v>0.22900000000000001</v>
      </c>
      <c r="V219" s="56">
        <f>0.791*S219+0.851</f>
        <v>3.6194999999999999</v>
      </c>
      <c r="W219" s="44"/>
      <c r="X219" s="72"/>
      <c r="Z219" s="47"/>
      <c r="AA219" s="72"/>
      <c r="AB219" s="56"/>
      <c r="AC219" s="44"/>
      <c r="AD219" s="72"/>
      <c r="AE219" s="56"/>
      <c r="AF219" s="45"/>
      <c r="AG219" s="72"/>
      <c r="AH219" s="56"/>
      <c r="AI219" s="45"/>
      <c r="AK219" s="12"/>
      <c r="AL219" s="12"/>
      <c r="AM219" s="19"/>
      <c r="AQ219" s="13"/>
      <c r="AR219" s="13"/>
      <c r="AS219" s="13">
        <v>3.5</v>
      </c>
      <c r="AT219" s="14" t="s">
        <v>3</v>
      </c>
      <c r="AU219" s="13"/>
      <c r="AV219" s="13"/>
      <c r="AW219" s="12"/>
      <c r="AX219" s="12"/>
      <c r="AY219" s="13"/>
      <c r="AZ219" s="12"/>
    </row>
    <row r="220" spans="1:53" x14ac:dyDescent="0.25">
      <c r="A220" s="1" t="s">
        <v>2</v>
      </c>
      <c r="B220" s="2">
        <v>2.7</v>
      </c>
      <c r="C220" s="74">
        <f t="shared" si="43"/>
        <v>2.9867000000000004</v>
      </c>
      <c r="D220" s="70">
        <v>-113.09099999999999</v>
      </c>
      <c r="E220" s="10">
        <v>37.619999999999997</v>
      </c>
      <c r="F220" s="17">
        <v>7</v>
      </c>
      <c r="G220" s="1">
        <v>1971</v>
      </c>
      <c r="H220">
        <v>11</v>
      </c>
      <c r="I220">
        <v>30</v>
      </c>
      <c r="J220">
        <v>3</v>
      </c>
      <c r="K220">
        <v>37</v>
      </c>
      <c r="L220">
        <v>43.1</v>
      </c>
      <c r="M220" s="73">
        <f t="shared" si="44"/>
        <v>0.25600000000000001</v>
      </c>
      <c r="N220" s="2">
        <v>0.01</v>
      </c>
      <c r="O220" s="3" t="s">
        <v>235</v>
      </c>
      <c r="P220" s="76"/>
      <c r="Q220" s="67">
        <f>Y220</f>
        <v>2.9867000000000004</v>
      </c>
      <c r="R220" s="72">
        <f>X220</f>
        <v>0.25600000000000001</v>
      </c>
      <c r="S220" s="44"/>
      <c r="T220" s="14"/>
      <c r="W220" s="57">
        <v>2.7</v>
      </c>
      <c r="X220" s="72">
        <v>0.25600000000000001</v>
      </c>
      <c r="Y220" s="56">
        <f>0.791*W220+0.851</f>
        <v>2.9867000000000004</v>
      </c>
      <c r="Z220" s="47"/>
      <c r="AA220" s="72"/>
      <c r="AB220" s="56"/>
      <c r="AC220" s="44"/>
      <c r="AD220" s="72"/>
      <c r="AE220" s="56"/>
      <c r="AF220" s="45"/>
      <c r="AG220" s="72"/>
      <c r="AH220" s="56"/>
      <c r="AI220" s="45"/>
      <c r="AK220" s="12"/>
      <c r="AL220" s="12"/>
      <c r="AM220" s="19"/>
      <c r="AQ220" s="13"/>
      <c r="AR220" s="13">
        <v>2.7</v>
      </c>
      <c r="AS220" s="13"/>
      <c r="AT220" s="14"/>
      <c r="AU220" s="13"/>
      <c r="AV220" s="13"/>
      <c r="AW220" s="12"/>
      <c r="AX220" s="12"/>
      <c r="AY220" s="13"/>
      <c r="AZ220" s="12"/>
    </row>
    <row r="221" spans="1:53" x14ac:dyDescent="0.25">
      <c r="A221" s="1" t="s">
        <v>2</v>
      </c>
      <c r="B221" s="2">
        <v>3.6</v>
      </c>
      <c r="C221" s="74">
        <f t="shared" si="43"/>
        <v>3.6986000000000003</v>
      </c>
      <c r="D221" s="70">
        <v>-110.396</v>
      </c>
      <c r="E221" s="10">
        <v>42.49</v>
      </c>
      <c r="F221" s="17">
        <v>7</v>
      </c>
      <c r="G221" s="1">
        <v>1971</v>
      </c>
      <c r="H221">
        <v>12</v>
      </c>
      <c r="I221">
        <v>3</v>
      </c>
      <c r="J221">
        <v>5</v>
      </c>
      <c r="K221">
        <v>35</v>
      </c>
      <c r="L221">
        <v>0.4</v>
      </c>
      <c r="M221" s="73">
        <f t="shared" si="44"/>
        <v>0.25600000000000001</v>
      </c>
      <c r="N221" s="2">
        <v>0.01</v>
      </c>
      <c r="O221" s="3" t="s">
        <v>235</v>
      </c>
      <c r="P221" s="76"/>
      <c r="Q221" s="67">
        <f>Y221</f>
        <v>3.6986000000000003</v>
      </c>
      <c r="R221" s="72">
        <f>X221</f>
        <v>0.25600000000000001</v>
      </c>
      <c r="S221" s="51"/>
      <c r="T221" s="14"/>
      <c r="W221" s="57">
        <v>3.6</v>
      </c>
      <c r="X221" s="72">
        <v>0.25600000000000001</v>
      </c>
      <c r="Y221" s="56">
        <f>0.791*W221+0.851</f>
        <v>3.6986000000000003</v>
      </c>
      <c r="Z221" s="47"/>
      <c r="AA221" s="72"/>
      <c r="AB221" s="56"/>
      <c r="AC221" s="47">
        <v>4.0999999999999996</v>
      </c>
      <c r="AD221" s="72">
        <v>0.40100000000000002</v>
      </c>
      <c r="AE221" s="56">
        <f>0.791*(1.697*AC221-3.557)+0.851</f>
        <v>3.5409537000000002</v>
      </c>
      <c r="AF221" s="45"/>
      <c r="AG221" s="72"/>
      <c r="AH221" s="56"/>
      <c r="AI221" s="45"/>
      <c r="AJ221" s="19">
        <v>4.0999999999999996</v>
      </c>
      <c r="AK221" s="12"/>
      <c r="AL221" s="12"/>
      <c r="AM221" s="19"/>
      <c r="AQ221" s="13"/>
      <c r="AR221" s="13">
        <v>3.6</v>
      </c>
      <c r="AS221" s="49"/>
      <c r="AT221" s="14"/>
      <c r="AU221" s="13"/>
      <c r="AV221" s="13"/>
      <c r="AW221" s="12"/>
      <c r="AX221" s="12"/>
      <c r="AY221" s="13"/>
      <c r="AZ221" s="12"/>
      <c r="BA221" s="11"/>
    </row>
    <row r="222" spans="1:53" x14ac:dyDescent="0.25">
      <c r="A222" s="1" t="s">
        <v>2</v>
      </c>
      <c r="B222" s="2">
        <v>4.0999999999999996</v>
      </c>
      <c r="C222" s="74">
        <f t="shared" si="43"/>
        <v>4.0940999999999992</v>
      </c>
      <c r="D222" s="70">
        <v>-110.343</v>
      </c>
      <c r="E222" s="10">
        <v>42.496000000000002</v>
      </c>
      <c r="F222" s="17">
        <v>7</v>
      </c>
      <c r="G222" s="1">
        <v>1971</v>
      </c>
      <c r="H222">
        <v>12</v>
      </c>
      <c r="I222">
        <v>3</v>
      </c>
      <c r="J222">
        <v>7</v>
      </c>
      <c r="K222">
        <v>44</v>
      </c>
      <c r="L222">
        <v>59.3</v>
      </c>
      <c r="M222" s="73">
        <f t="shared" si="44"/>
        <v>0.22900000000000001</v>
      </c>
      <c r="N222" s="2">
        <v>0.01</v>
      </c>
      <c r="O222" s="3" t="s">
        <v>235</v>
      </c>
      <c r="P222" s="76"/>
      <c r="Q222" s="67">
        <f>V222</f>
        <v>4.0940999999999992</v>
      </c>
      <c r="R222" s="72">
        <f>U222</f>
        <v>0.22900000000000001</v>
      </c>
      <c r="S222" s="57">
        <v>4.0999999999999996</v>
      </c>
      <c r="T222" s="14" t="s">
        <v>3</v>
      </c>
      <c r="U222" s="26">
        <v>0.22900000000000001</v>
      </c>
      <c r="V222" s="56">
        <f>0.791*S222+0.851</f>
        <v>4.0940999999999992</v>
      </c>
      <c r="W222" s="44"/>
      <c r="X222" s="72"/>
      <c r="Z222" s="47"/>
      <c r="AA222" s="72"/>
      <c r="AB222" s="56"/>
      <c r="AC222" s="47">
        <v>4.2</v>
      </c>
      <c r="AD222" s="72">
        <v>0.40100000000000002</v>
      </c>
      <c r="AE222" s="56">
        <f>0.791*(1.697*AC222-3.557)+0.851</f>
        <v>3.6751864000000007</v>
      </c>
      <c r="AF222" s="45"/>
      <c r="AG222" s="72"/>
      <c r="AH222" s="56"/>
      <c r="AI222" s="45"/>
      <c r="AJ222" s="19">
        <v>4.2</v>
      </c>
      <c r="AK222" s="12"/>
      <c r="AL222" s="12"/>
      <c r="AM222" s="19"/>
      <c r="AQ222" s="13"/>
      <c r="AR222" s="13"/>
      <c r="AS222" s="13">
        <v>4.0999999999999996</v>
      </c>
      <c r="AT222" s="14" t="s">
        <v>3</v>
      </c>
      <c r="AU222" s="13"/>
      <c r="AV222" s="13"/>
      <c r="AW222" s="12"/>
      <c r="AX222" s="12"/>
      <c r="AY222" s="13"/>
      <c r="AZ222" s="12"/>
      <c r="BA222" s="12"/>
    </row>
    <row r="223" spans="1:53" x14ac:dyDescent="0.25">
      <c r="A223" s="21" t="s">
        <v>1</v>
      </c>
      <c r="B223" s="13">
        <v>3</v>
      </c>
      <c r="C223" s="42">
        <f t="shared" si="43"/>
        <v>3.1369900000000004</v>
      </c>
      <c r="D223" s="71">
        <v>-111.824</v>
      </c>
      <c r="E223" s="18">
        <v>36.790999999999997</v>
      </c>
      <c r="F223" s="20">
        <v>5</v>
      </c>
      <c r="G223" s="21">
        <v>1971</v>
      </c>
      <c r="H223" s="12">
        <v>12</v>
      </c>
      <c r="I223" s="12">
        <v>15</v>
      </c>
      <c r="J223" s="12">
        <v>12</v>
      </c>
      <c r="K223" s="12">
        <v>58</v>
      </c>
      <c r="L223" s="12">
        <v>14.5</v>
      </c>
      <c r="M223" s="73">
        <f t="shared" si="44"/>
        <v>0.23200000000000001</v>
      </c>
      <c r="N223" s="2">
        <v>0.01</v>
      </c>
      <c r="O223" s="3" t="s">
        <v>235</v>
      </c>
      <c r="P223" s="76"/>
      <c r="Q223" s="67">
        <f>AB223</f>
        <v>3.1369900000000004</v>
      </c>
      <c r="R223" s="72">
        <f>AA223</f>
        <v>0.23200000000000001</v>
      </c>
      <c r="S223" s="44"/>
      <c r="T223" s="14"/>
      <c r="W223" s="44"/>
      <c r="X223" s="72"/>
      <c r="Z223" s="59">
        <v>3</v>
      </c>
      <c r="AA223" s="72">
        <v>0.23200000000000001</v>
      </c>
      <c r="AB223" s="56">
        <f>0.791*(Z223-0.11)+0.851</f>
        <v>3.1369900000000004</v>
      </c>
      <c r="AC223" s="44"/>
      <c r="AD223" s="72"/>
      <c r="AE223" s="56"/>
      <c r="AF223" s="45"/>
      <c r="AG223" s="72"/>
      <c r="AH223" s="56"/>
      <c r="AI223" s="45" t="s">
        <v>21</v>
      </c>
      <c r="AJ223" s="13">
        <v>0</v>
      </c>
      <c r="AK223" s="12">
        <v>0</v>
      </c>
      <c r="AL223" s="12">
        <v>0</v>
      </c>
      <c r="AM223" s="19">
        <v>3</v>
      </c>
      <c r="AO223" s="12">
        <v>495</v>
      </c>
      <c r="AQ223" s="13"/>
      <c r="AR223" s="13"/>
      <c r="AS223" s="13"/>
      <c r="AT223" s="14"/>
      <c r="AU223" s="13"/>
      <c r="AV223" s="13"/>
      <c r="AW223" s="12"/>
      <c r="AX223" s="12"/>
      <c r="AY223" s="13"/>
      <c r="AZ223" s="12"/>
      <c r="BA223" s="12"/>
    </row>
    <row r="224" spans="1:53" x14ac:dyDescent="0.25">
      <c r="A224" s="1" t="s">
        <v>2</v>
      </c>
      <c r="B224" s="2">
        <v>4.4000000000000004</v>
      </c>
      <c r="C224" s="74">
        <f t="shared" si="43"/>
        <v>4.3314000000000004</v>
      </c>
      <c r="D224" s="70">
        <v>-112.16500000000001</v>
      </c>
      <c r="E224" s="10">
        <v>38.646999999999998</v>
      </c>
      <c r="F224" s="17">
        <v>7</v>
      </c>
      <c r="G224" s="1">
        <v>1972</v>
      </c>
      <c r="H224">
        <v>1</v>
      </c>
      <c r="I224">
        <v>3</v>
      </c>
      <c r="J224">
        <v>10</v>
      </c>
      <c r="K224">
        <v>20</v>
      </c>
      <c r="L224">
        <v>38.9</v>
      </c>
      <c r="M224" s="73">
        <f t="shared" si="44"/>
        <v>0.22900000000000001</v>
      </c>
      <c r="N224" s="2">
        <v>0.01</v>
      </c>
      <c r="O224" s="3" t="s">
        <v>235</v>
      </c>
      <c r="P224" s="76"/>
      <c r="Q224" s="67">
        <f>V224</f>
        <v>4.3314000000000004</v>
      </c>
      <c r="R224" s="72">
        <f>U224</f>
        <v>0.22900000000000001</v>
      </c>
      <c r="S224" s="57">
        <v>4.4000000000000004</v>
      </c>
      <c r="T224" s="14" t="s">
        <v>3</v>
      </c>
      <c r="U224" s="26">
        <v>0.22900000000000001</v>
      </c>
      <c r="V224" s="56">
        <f>0.791*S224+0.851</f>
        <v>4.3314000000000004</v>
      </c>
      <c r="W224" s="44"/>
      <c r="X224" s="72"/>
      <c r="Z224" s="47"/>
      <c r="AA224" s="72"/>
      <c r="AB224" s="56"/>
      <c r="AC224" s="47">
        <v>4.5999999999999996</v>
      </c>
      <c r="AD224" s="72">
        <v>0.40100000000000002</v>
      </c>
      <c r="AE224" s="56">
        <f>0.791*(1.697*AC224-3.557)+0.851</f>
        <v>4.2121171999999998</v>
      </c>
      <c r="AF224" s="45"/>
      <c r="AG224" s="72"/>
      <c r="AH224" s="56"/>
      <c r="AI224" s="45"/>
      <c r="AJ224" s="19">
        <v>4.5999999999999996</v>
      </c>
      <c r="AK224" s="12"/>
      <c r="AL224" s="12"/>
      <c r="AM224" s="19"/>
      <c r="AQ224" s="13"/>
      <c r="AR224" s="13"/>
      <c r="AS224" s="13">
        <v>4.4000000000000004</v>
      </c>
      <c r="AT224" s="14" t="s">
        <v>3</v>
      </c>
      <c r="AU224" s="13">
        <v>6</v>
      </c>
      <c r="AV224" s="13" t="s">
        <v>115</v>
      </c>
      <c r="AW224" s="35">
        <v>5000</v>
      </c>
      <c r="AX224" s="13" t="s">
        <v>115</v>
      </c>
      <c r="AY224" s="13"/>
      <c r="AZ224" s="12"/>
    </row>
    <row r="225" spans="1:52" x14ac:dyDescent="0.25">
      <c r="A225" s="1" t="s">
        <v>2</v>
      </c>
      <c r="B225" s="2">
        <v>2.8</v>
      </c>
      <c r="C225" s="74">
        <f t="shared" si="43"/>
        <v>3.0657999999999999</v>
      </c>
      <c r="D225" s="70">
        <v>-113.17400000000001</v>
      </c>
      <c r="E225" s="10">
        <v>37.828000000000003</v>
      </c>
      <c r="F225" s="17">
        <v>7</v>
      </c>
      <c r="G225" s="1">
        <v>1972</v>
      </c>
      <c r="H225">
        <v>1</v>
      </c>
      <c r="I225">
        <v>23</v>
      </c>
      <c r="J225">
        <v>11</v>
      </c>
      <c r="K225">
        <v>29</v>
      </c>
      <c r="L225">
        <v>19.399999999999999</v>
      </c>
      <c r="M225" s="73">
        <f t="shared" si="44"/>
        <v>0.22900000000000001</v>
      </c>
      <c r="N225" s="2">
        <v>0.01</v>
      </c>
      <c r="O225" s="3" t="s">
        <v>235</v>
      </c>
      <c r="P225" s="76"/>
      <c r="Q225" s="67">
        <f>V225</f>
        <v>3.0657999999999999</v>
      </c>
      <c r="R225" s="72">
        <f>U225</f>
        <v>0.22900000000000001</v>
      </c>
      <c r="S225" s="57">
        <v>2.8</v>
      </c>
      <c r="T225" s="14" t="s">
        <v>3</v>
      </c>
      <c r="U225" s="26">
        <v>0.22900000000000001</v>
      </c>
      <c r="V225" s="56">
        <f>0.791*S225+0.851</f>
        <v>3.0657999999999999</v>
      </c>
      <c r="W225" s="44"/>
      <c r="X225" s="72"/>
      <c r="Z225" s="47"/>
      <c r="AA225" s="72"/>
      <c r="AB225" s="56"/>
      <c r="AC225" s="44"/>
      <c r="AD225" s="72"/>
      <c r="AE225" s="56"/>
      <c r="AF225" s="45"/>
      <c r="AG225" s="72"/>
      <c r="AH225" s="56"/>
      <c r="AI225" s="45"/>
      <c r="AK225" s="12"/>
      <c r="AL225" s="12"/>
      <c r="AM225" s="19"/>
      <c r="AQ225" s="13"/>
      <c r="AR225" s="13"/>
      <c r="AS225" s="13">
        <v>2.8</v>
      </c>
      <c r="AT225" s="14" t="s">
        <v>3</v>
      </c>
      <c r="AU225" s="13"/>
      <c r="AV225" s="13"/>
      <c r="AW225" s="12"/>
      <c r="AX225" s="12"/>
      <c r="AY225" s="13"/>
      <c r="AZ225" s="12"/>
    </row>
    <row r="226" spans="1:52" x14ac:dyDescent="0.25">
      <c r="A226" s="1" t="s">
        <v>2</v>
      </c>
      <c r="B226" s="2">
        <v>2.5</v>
      </c>
      <c r="C226" s="74">
        <f t="shared" si="43"/>
        <v>2.8285</v>
      </c>
      <c r="D226" s="70">
        <v>-111.006</v>
      </c>
      <c r="E226" s="10">
        <v>41.817999999999998</v>
      </c>
      <c r="F226" s="17">
        <v>7</v>
      </c>
      <c r="G226" s="1">
        <v>1972</v>
      </c>
      <c r="H226">
        <v>2</v>
      </c>
      <c r="I226">
        <v>12</v>
      </c>
      <c r="J226">
        <v>5</v>
      </c>
      <c r="K226">
        <v>13</v>
      </c>
      <c r="L226">
        <v>11.9</v>
      </c>
      <c r="M226" s="73">
        <f t="shared" si="44"/>
        <v>0.25600000000000001</v>
      </c>
      <c r="N226" s="2">
        <v>0.01</v>
      </c>
      <c r="O226" s="3" t="s">
        <v>235</v>
      </c>
      <c r="P226" s="76"/>
      <c r="Q226" s="67">
        <f>Y226</f>
        <v>2.8285</v>
      </c>
      <c r="R226" s="72">
        <f>X226</f>
        <v>0.25600000000000001</v>
      </c>
      <c r="S226" s="44"/>
      <c r="T226" s="14"/>
      <c r="W226" s="57">
        <v>2.5</v>
      </c>
      <c r="X226" s="72">
        <v>0.25600000000000001</v>
      </c>
      <c r="Y226" s="56">
        <f>0.791*W226+0.851</f>
        <v>2.8285</v>
      </c>
      <c r="Z226" s="47"/>
      <c r="AA226" s="72"/>
      <c r="AB226" s="56"/>
      <c r="AC226" s="44"/>
      <c r="AD226" s="72"/>
      <c r="AE226" s="56"/>
      <c r="AF226" s="45"/>
      <c r="AG226" s="72"/>
      <c r="AH226" s="56"/>
      <c r="AI226" s="45"/>
      <c r="AK226" s="12"/>
      <c r="AL226" s="12"/>
      <c r="AM226" s="19"/>
      <c r="AQ226" s="13"/>
      <c r="AR226" s="13">
        <v>2.5</v>
      </c>
      <c r="AS226" s="13"/>
      <c r="AT226" s="14"/>
      <c r="AU226" s="13"/>
      <c r="AV226" s="13"/>
      <c r="AW226" s="12"/>
      <c r="AX226" s="12"/>
      <c r="AY226" s="13"/>
      <c r="AZ226" s="12"/>
    </row>
    <row r="227" spans="1:52" x14ac:dyDescent="0.25">
      <c r="A227" s="1" t="s">
        <v>2</v>
      </c>
      <c r="B227" s="2">
        <v>3.2</v>
      </c>
      <c r="C227" s="74">
        <f t="shared" si="43"/>
        <v>3.3822000000000001</v>
      </c>
      <c r="D227" s="70">
        <v>-111.611</v>
      </c>
      <c r="E227" s="10">
        <v>41.878</v>
      </c>
      <c r="F227" s="17">
        <v>7</v>
      </c>
      <c r="G227" s="1">
        <v>1972</v>
      </c>
      <c r="H227">
        <v>3</v>
      </c>
      <c r="I227">
        <v>6</v>
      </c>
      <c r="J227">
        <v>13</v>
      </c>
      <c r="K227">
        <v>33</v>
      </c>
      <c r="L227">
        <v>24.9</v>
      </c>
      <c r="M227" s="73">
        <f t="shared" si="44"/>
        <v>0.22900000000000001</v>
      </c>
      <c r="N227" s="2">
        <v>0.01</v>
      </c>
      <c r="O227" s="3" t="s">
        <v>235</v>
      </c>
      <c r="P227" s="76"/>
      <c r="Q227" s="67">
        <f>V227</f>
        <v>3.3822000000000001</v>
      </c>
      <c r="R227" s="72">
        <f>U227</f>
        <v>0.22900000000000001</v>
      </c>
      <c r="S227" s="57">
        <v>3.2</v>
      </c>
      <c r="T227" s="14" t="s">
        <v>3</v>
      </c>
      <c r="U227" s="26">
        <v>0.22900000000000001</v>
      </c>
      <c r="V227" s="56">
        <f>0.791*S227+0.851</f>
        <v>3.3822000000000001</v>
      </c>
      <c r="W227" s="44"/>
      <c r="X227" s="72"/>
      <c r="Z227" s="47"/>
      <c r="AA227" s="72"/>
      <c r="AB227" s="56"/>
      <c r="AC227" s="47">
        <v>4.5999999999999996</v>
      </c>
      <c r="AD227" s="72">
        <v>0.40100000000000002</v>
      </c>
      <c r="AE227" s="56">
        <f>0.791*(1.697*AC227-3.557)+0.851</f>
        <v>4.2121171999999998</v>
      </c>
      <c r="AF227" s="45"/>
      <c r="AG227" s="72"/>
      <c r="AH227" s="56"/>
      <c r="AI227" s="45"/>
      <c r="AJ227" s="19">
        <v>4.5999999999999996</v>
      </c>
      <c r="AK227" s="12"/>
      <c r="AL227" s="12"/>
      <c r="AM227" s="19"/>
      <c r="AQ227" s="13"/>
      <c r="AR227" s="13"/>
      <c r="AS227" s="13">
        <v>3.2</v>
      </c>
      <c r="AT227" s="14" t="s">
        <v>3</v>
      </c>
      <c r="AU227" s="13"/>
      <c r="AV227" s="13"/>
      <c r="AW227" s="12"/>
      <c r="AX227" s="12"/>
      <c r="AY227" s="13"/>
      <c r="AZ227" s="12"/>
    </row>
    <row r="228" spans="1:52" x14ac:dyDescent="0.25">
      <c r="A228" s="1" t="s">
        <v>2</v>
      </c>
      <c r="B228" s="2">
        <v>2.6</v>
      </c>
      <c r="C228" s="74">
        <f t="shared" si="43"/>
        <v>2.9076</v>
      </c>
      <c r="D228" s="70">
        <v>-110.98699999999999</v>
      </c>
      <c r="E228" s="10">
        <v>41.805</v>
      </c>
      <c r="F228" s="17">
        <v>7</v>
      </c>
      <c r="G228" s="1">
        <v>1972</v>
      </c>
      <c r="H228">
        <v>3</v>
      </c>
      <c r="I228">
        <v>17</v>
      </c>
      <c r="J228">
        <v>23</v>
      </c>
      <c r="K228">
        <v>9</v>
      </c>
      <c r="L228">
        <v>50.6</v>
      </c>
      <c r="M228" s="73">
        <f t="shared" si="44"/>
        <v>0.25600000000000001</v>
      </c>
      <c r="N228" s="2">
        <v>0.01</v>
      </c>
      <c r="O228" s="3" t="s">
        <v>235</v>
      </c>
      <c r="P228" s="76"/>
      <c r="Q228" s="67">
        <f>Y228</f>
        <v>2.9076</v>
      </c>
      <c r="R228" s="72">
        <f>X228</f>
        <v>0.25600000000000001</v>
      </c>
      <c r="S228" s="44"/>
      <c r="T228" s="14"/>
      <c r="W228" s="57">
        <v>2.6</v>
      </c>
      <c r="X228" s="72">
        <v>0.25600000000000001</v>
      </c>
      <c r="Y228" s="56">
        <f>0.791*W228+0.851</f>
        <v>2.9076</v>
      </c>
      <c r="Z228" s="47"/>
      <c r="AA228" s="72"/>
      <c r="AB228" s="56"/>
      <c r="AC228" s="44"/>
      <c r="AD228" s="72"/>
      <c r="AE228" s="56"/>
      <c r="AF228" s="45"/>
      <c r="AG228" s="72"/>
      <c r="AH228" s="56"/>
      <c r="AI228" s="45"/>
      <c r="AK228" s="12"/>
      <c r="AL228" s="12"/>
      <c r="AM228" s="19"/>
      <c r="AQ228" s="13"/>
      <c r="AR228" s="13">
        <v>2.6</v>
      </c>
      <c r="AS228" s="13"/>
      <c r="AT228" s="14"/>
      <c r="AU228" s="13"/>
      <c r="AV228" s="13"/>
      <c r="AW228" s="12"/>
      <c r="AX228" s="12"/>
      <c r="AY228" s="13"/>
      <c r="AZ228" s="12"/>
    </row>
    <row r="229" spans="1:52" x14ac:dyDescent="0.25">
      <c r="A229" s="1" t="s">
        <v>2</v>
      </c>
      <c r="B229" s="2">
        <v>2.6</v>
      </c>
      <c r="C229" s="74">
        <f t="shared" si="43"/>
        <v>2.9076</v>
      </c>
      <c r="D229" s="70">
        <v>-111.566</v>
      </c>
      <c r="E229" s="10">
        <v>39.093000000000004</v>
      </c>
      <c r="F229" s="17">
        <v>7</v>
      </c>
      <c r="G229" s="1">
        <v>1972</v>
      </c>
      <c r="H229">
        <v>4</v>
      </c>
      <c r="I229">
        <v>20</v>
      </c>
      <c r="J229">
        <v>11</v>
      </c>
      <c r="K229">
        <v>37</v>
      </c>
      <c r="L229">
        <v>48.1</v>
      </c>
      <c r="M229" s="73">
        <f t="shared" si="44"/>
        <v>0.25600000000000001</v>
      </c>
      <c r="N229" s="2">
        <v>0.01</v>
      </c>
      <c r="O229" s="3" t="s">
        <v>235</v>
      </c>
      <c r="P229" s="76"/>
      <c r="Q229" s="67">
        <f>Y229</f>
        <v>2.9076</v>
      </c>
      <c r="R229" s="72">
        <f>X229</f>
        <v>0.25600000000000001</v>
      </c>
      <c r="S229" s="44"/>
      <c r="T229" s="14"/>
      <c r="W229" s="57">
        <v>2.6</v>
      </c>
      <c r="X229" s="72">
        <v>0.25600000000000001</v>
      </c>
      <c r="Y229" s="56">
        <f>0.791*W229+0.851</f>
        <v>2.9076</v>
      </c>
      <c r="Z229" s="47"/>
      <c r="AA229" s="72"/>
      <c r="AB229" s="56"/>
      <c r="AC229" s="44"/>
      <c r="AD229" s="72"/>
      <c r="AE229" s="56"/>
      <c r="AF229" s="45"/>
      <c r="AG229" s="72"/>
      <c r="AH229" s="56"/>
      <c r="AI229" s="45"/>
      <c r="AK229" s="12"/>
      <c r="AL229" s="12"/>
      <c r="AM229" s="19"/>
      <c r="AQ229" s="13"/>
      <c r="AR229" s="13">
        <v>2.6</v>
      </c>
      <c r="AS229" s="13"/>
      <c r="AT229" s="14"/>
      <c r="AU229" s="13"/>
      <c r="AV229" s="13"/>
      <c r="AW229" s="12"/>
      <c r="AX229" s="12"/>
      <c r="AY229" s="13"/>
      <c r="AZ229" s="12"/>
    </row>
    <row r="230" spans="1:52" x14ac:dyDescent="0.25">
      <c r="A230" s="1" t="s">
        <v>2</v>
      </c>
      <c r="B230" s="2">
        <v>2.7</v>
      </c>
      <c r="C230" s="74">
        <f t="shared" si="43"/>
        <v>2.9867000000000004</v>
      </c>
      <c r="D230" s="70">
        <v>-111.446</v>
      </c>
      <c r="E230" s="10">
        <v>39.198</v>
      </c>
      <c r="F230" s="17">
        <v>7</v>
      </c>
      <c r="G230" s="1">
        <v>1972</v>
      </c>
      <c r="H230">
        <v>4</v>
      </c>
      <c r="I230">
        <v>27</v>
      </c>
      <c r="J230">
        <v>8</v>
      </c>
      <c r="K230">
        <v>4</v>
      </c>
      <c r="L230">
        <v>55.7</v>
      </c>
      <c r="M230" s="73">
        <f t="shared" si="44"/>
        <v>0.25600000000000001</v>
      </c>
      <c r="N230" s="2">
        <v>0.01</v>
      </c>
      <c r="O230" s="3" t="s">
        <v>235</v>
      </c>
      <c r="P230" s="76"/>
      <c r="Q230" s="67">
        <f>Y230</f>
        <v>2.9867000000000004</v>
      </c>
      <c r="R230" s="72">
        <f>X230</f>
        <v>0.25600000000000001</v>
      </c>
      <c r="S230" s="44"/>
      <c r="T230" s="14"/>
      <c r="W230" s="57">
        <v>2.7</v>
      </c>
      <c r="X230" s="72">
        <v>0.25600000000000001</v>
      </c>
      <c r="Y230" s="56">
        <f>0.791*W230+0.851</f>
        <v>2.9867000000000004</v>
      </c>
      <c r="Z230" s="47"/>
      <c r="AA230" s="72"/>
      <c r="AB230" s="56"/>
      <c r="AC230" s="44"/>
      <c r="AD230" s="72"/>
      <c r="AE230" s="56"/>
      <c r="AF230" s="45"/>
      <c r="AG230" s="72"/>
      <c r="AH230" s="56"/>
      <c r="AI230" s="45"/>
      <c r="AK230" s="12"/>
      <c r="AL230" s="12"/>
      <c r="AM230" s="19"/>
      <c r="AQ230" s="13"/>
      <c r="AR230" s="13">
        <v>2.7</v>
      </c>
      <c r="AS230" s="13"/>
      <c r="AT230" s="14"/>
      <c r="AU230" s="13"/>
      <c r="AV230" s="13"/>
      <c r="AW230" s="12"/>
      <c r="AX230" s="12"/>
      <c r="AY230" s="13"/>
      <c r="AZ230" s="12"/>
    </row>
    <row r="231" spans="1:52" x14ac:dyDescent="0.25">
      <c r="A231" s="1" t="s">
        <v>2</v>
      </c>
      <c r="B231" s="2">
        <v>2.6</v>
      </c>
      <c r="C231" s="74">
        <f t="shared" si="43"/>
        <v>2.9076</v>
      </c>
      <c r="D231" s="70">
        <v>-110.96599999999999</v>
      </c>
      <c r="E231" s="10">
        <v>41.994</v>
      </c>
      <c r="F231" s="17">
        <v>7</v>
      </c>
      <c r="G231" s="1">
        <v>1972</v>
      </c>
      <c r="H231">
        <v>5</v>
      </c>
      <c r="I231">
        <v>17</v>
      </c>
      <c r="J231">
        <v>22</v>
      </c>
      <c r="K231">
        <v>43</v>
      </c>
      <c r="L231">
        <v>32</v>
      </c>
      <c r="M231" s="73">
        <f t="shared" si="44"/>
        <v>0.25600000000000001</v>
      </c>
      <c r="N231" s="2">
        <v>0.01</v>
      </c>
      <c r="O231" s="3" t="s">
        <v>235</v>
      </c>
      <c r="P231" s="76"/>
      <c r="Q231" s="67">
        <f>Y231</f>
        <v>2.9076</v>
      </c>
      <c r="R231" s="72">
        <f>X231</f>
        <v>0.25600000000000001</v>
      </c>
      <c r="S231" s="44"/>
      <c r="T231" s="14"/>
      <c r="W231" s="57">
        <v>2.6</v>
      </c>
      <c r="X231" s="72">
        <v>0.25600000000000001</v>
      </c>
      <c r="Y231" s="56">
        <f>0.791*W231+0.851</f>
        <v>2.9076</v>
      </c>
      <c r="Z231" s="47"/>
      <c r="AA231" s="72"/>
      <c r="AB231" s="56"/>
      <c r="AC231" s="44"/>
      <c r="AD231" s="72"/>
      <c r="AE231" s="56"/>
      <c r="AF231" s="45"/>
      <c r="AG231" s="72"/>
      <c r="AH231" s="56"/>
      <c r="AI231" s="45"/>
      <c r="AK231" s="12"/>
      <c r="AL231" s="12"/>
      <c r="AM231" s="19"/>
      <c r="AQ231" s="13"/>
      <c r="AR231" s="13">
        <v>2.6</v>
      </c>
      <c r="AS231" s="13"/>
      <c r="AT231" s="14"/>
      <c r="AU231" s="13"/>
      <c r="AV231" s="13"/>
      <c r="AW231" s="12"/>
      <c r="AX231" s="12"/>
      <c r="AY231" s="13"/>
      <c r="AZ231" s="12"/>
    </row>
    <row r="232" spans="1:52" x14ac:dyDescent="0.25">
      <c r="A232" s="1" t="s">
        <v>2</v>
      </c>
      <c r="B232" s="2">
        <v>4</v>
      </c>
      <c r="C232" s="74">
        <f t="shared" si="43"/>
        <v>4.0150000000000006</v>
      </c>
      <c r="D232" s="70">
        <v>-112.072</v>
      </c>
      <c r="E232" s="10">
        <v>38.670999999999999</v>
      </c>
      <c r="F232" s="17">
        <v>7</v>
      </c>
      <c r="G232" s="1">
        <v>1972</v>
      </c>
      <c r="H232">
        <v>6</v>
      </c>
      <c r="I232">
        <v>2</v>
      </c>
      <c r="J232">
        <v>3</v>
      </c>
      <c r="K232">
        <v>15</v>
      </c>
      <c r="L232">
        <v>48.2</v>
      </c>
      <c r="M232" s="73">
        <f t="shared" si="44"/>
        <v>0.22900000000000001</v>
      </c>
      <c r="N232" s="2">
        <v>0.01</v>
      </c>
      <c r="O232" s="3" t="s">
        <v>235</v>
      </c>
      <c r="P232" s="76"/>
      <c r="Q232" s="67">
        <f>V232</f>
        <v>4.0150000000000006</v>
      </c>
      <c r="R232" s="72">
        <f>U232</f>
        <v>0.22900000000000001</v>
      </c>
      <c r="S232" s="59">
        <v>4</v>
      </c>
      <c r="T232" s="14" t="s">
        <v>3</v>
      </c>
      <c r="U232" s="26">
        <v>0.22900000000000001</v>
      </c>
      <c r="V232" s="56">
        <f>0.791*S232+0.851</f>
        <v>4.0150000000000006</v>
      </c>
      <c r="W232" s="44"/>
      <c r="X232" s="72"/>
      <c r="Z232" s="47"/>
      <c r="AA232" s="72"/>
      <c r="AB232" s="56"/>
      <c r="AC232" s="47">
        <v>4.5999999999999996</v>
      </c>
      <c r="AD232" s="72">
        <v>0.40100000000000002</v>
      </c>
      <c r="AE232" s="56">
        <f>0.791*(1.697*AC232-3.557)+0.851</f>
        <v>4.2121171999999998</v>
      </c>
      <c r="AF232" s="45"/>
      <c r="AG232" s="72"/>
      <c r="AH232" s="56"/>
      <c r="AI232" s="45"/>
      <c r="AJ232" s="19">
        <v>4.5999999999999996</v>
      </c>
      <c r="AK232" s="12"/>
      <c r="AL232" s="12"/>
      <c r="AM232" s="19"/>
      <c r="AQ232" s="13"/>
      <c r="AR232" s="13"/>
      <c r="AS232" s="19">
        <v>4</v>
      </c>
      <c r="AT232" s="14" t="s">
        <v>3</v>
      </c>
      <c r="AU232" s="13"/>
      <c r="AV232" s="13"/>
      <c r="AW232" s="12"/>
      <c r="AX232" s="12"/>
      <c r="AY232" s="13"/>
      <c r="AZ232" s="12"/>
    </row>
    <row r="233" spans="1:52" x14ac:dyDescent="0.25">
      <c r="A233" s="1" t="s">
        <v>2</v>
      </c>
      <c r="B233" s="2">
        <v>2.8</v>
      </c>
      <c r="C233" s="74">
        <f t="shared" si="43"/>
        <v>3.0657999999999999</v>
      </c>
      <c r="D233" s="70">
        <v>-112.23699999999999</v>
      </c>
      <c r="E233" s="10">
        <v>38.651000000000003</v>
      </c>
      <c r="F233" s="17">
        <v>7</v>
      </c>
      <c r="G233" s="1">
        <v>1972</v>
      </c>
      <c r="H233">
        <v>6</v>
      </c>
      <c r="I233">
        <v>2</v>
      </c>
      <c r="J233">
        <v>4</v>
      </c>
      <c r="K233">
        <v>49</v>
      </c>
      <c r="L233">
        <v>34.6</v>
      </c>
      <c r="M233" s="73">
        <f t="shared" si="44"/>
        <v>0.25600000000000001</v>
      </c>
      <c r="N233" s="2">
        <v>0.01</v>
      </c>
      <c r="O233" s="3" t="s">
        <v>235</v>
      </c>
      <c r="P233" s="76"/>
      <c r="Q233" s="67">
        <f>Y233</f>
        <v>3.0657999999999999</v>
      </c>
      <c r="R233" s="72">
        <f>X233</f>
        <v>0.25600000000000001</v>
      </c>
      <c r="S233" s="44"/>
      <c r="T233" s="14"/>
      <c r="W233" s="57">
        <v>2.8</v>
      </c>
      <c r="X233" s="72">
        <v>0.25600000000000001</v>
      </c>
      <c r="Y233" s="56">
        <f>0.791*W233+0.851</f>
        <v>3.0657999999999999</v>
      </c>
      <c r="Z233" s="47"/>
      <c r="AA233" s="72"/>
      <c r="AB233" s="56"/>
      <c r="AC233" s="44"/>
      <c r="AD233" s="72"/>
      <c r="AE233" s="56"/>
      <c r="AF233" s="45"/>
      <c r="AG233" s="72"/>
      <c r="AH233" s="56"/>
      <c r="AI233" s="45"/>
      <c r="AK233" s="12"/>
      <c r="AL233" s="12"/>
      <c r="AM233" s="19"/>
      <c r="AQ233" s="13"/>
      <c r="AR233" s="13">
        <v>2.8</v>
      </c>
      <c r="AS233" s="13"/>
      <c r="AT233" s="14"/>
      <c r="AU233" s="13"/>
      <c r="AV233" s="13"/>
      <c r="AW233" s="12"/>
      <c r="AX233" s="12"/>
      <c r="AY233" s="13"/>
      <c r="AZ233" s="12"/>
    </row>
    <row r="234" spans="1:52" x14ac:dyDescent="0.25">
      <c r="A234" s="1" t="s">
        <v>2</v>
      </c>
      <c r="B234" s="2">
        <v>2.7</v>
      </c>
      <c r="C234" s="74">
        <f t="shared" si="43"/>
        <v>2.9867000000000004</v>
      </c>
      <c r="D234" s="70">
        <v>-111.746</v>
      </c>
      <c r="E234" s="10">
        <v>41.607999999999997</v>
      </c>
      <c r="F234" s="17">
        <v>7</v>
      </c>
      <c r="G234" s="1">
        <v>1972</v>
      </c>
      <c r="H234">
        <v>6</v>
      </c>
      <c r="I234">
        <v>12</v>
      </c>
      <c r="J234">
        <v>13</v>
      </c>
      <c r="K234">
        <v>2</v>
      </c>
      <c r="L234">
        <v>29.3</v>
      </c>
      <c r="M234" s="73">
        <f t="shared" si="44"/>
        <v>0.25600000000000001</v>
      </c>
      <c r="N234" s="2">
        <v>0.01</v>
      </c>
      <c r="O234" s="3" t="s">
        <v>235</v>
      </c>
      <c r="P234" s="76"/>
      <c r="Q234" s="67">
        <f>Y234</f>
        <v>2.9867000000000004</v>
      </c>
      <c r="R234" s="72">
        <f>X234</f>
        <v>0.25600000000000001</v>
      </c>
      <c r="S234" s="44"/>
      <c r="T234" s="14"/>
      <c r="W234" s="57">
        <v>2.7</v>
      </c>
      <c r="X234" s="72">
        <v>0.25600000000000001</v>
      </c>
      <c r="Y234" s="56">
        <f>0.791*W234+0.851</f>
        <v>2.9867000000000004</v>
      </c>
      <c r="Z234" s="47"/>
      <c r="AA234" s="72"/>
      <c r="AB234" s="56"/>
      <c r="AC234" s="44"/>
      <c r="AD234" s="72"/>
      <c r="AE234" s="56"/>
      <c r="AF234" s="45"/>
      <c r="AG234" s="72"/>
      <c r="AH234" s="56"/>
      <c r="AI234" s="45"/>
      <c r="AK234" s="12"/>
      <c r="AL234" s="12"/>
      <c r="AM234" s="19"/>
      <c r="AQ234" s="13"/>
      <c r="AR234" s="13">
        <v>2.7</v>
      </c>
      <c r="AS234" s="13"/>
      <c r="AT234" s="14"/>
      <c r="AU234" s="13"/>
      <c r="AV234" s="13"/>
      <c r="AW234" s="12"/>
      <c r="AX234" s="12"/>
      <c r="AY234" s="13"/>
      <c r="AZ234" s="12"/>
    </row>
    <row r="235" spans="1:52" x14ac:dyDescent="0.25">
      <c r="A235" s="92" t="s">
        <v>2</v>
      </c>
      <c r="B235" s="112">
        <v>2.5</v>
      </c>
      <c r="C235" s="109">
        <f t="shared" si="43"/>
        <v>2.8285</v>
      </c>
      <c r="D235" s="90">
        <v>-109.925</v>
      </c>
      <c r="E235" s="91">
        <v>39.478999999999999</v>
      </c>
      <c r="F235" s="83">
        <v>7</v>
      </c>
      <c r="G235" s="83">
        <v>1972</v>
      </c>
      <c r="H235" s="83">
        <v>6</v>
      </c>
      <c r="I235" s="83">
        <v>14</v>
      </c>
      <c r="J235" s="83">
        <v>5</v>
      </c>
      <c r="K235" s="83">
        <v>53</v>
      </c>
      <c r="L235" s="83">
        <v>57.91</v>
      </c>
      <c r="M235" s="110">
        <f t="shared" si="44"/>
        <v>0.25600000000000001</v>
      </c>
      <c r="N235" s="2">
        <v>0.01</v>
      </c>
      <c r="O235" s="3" t="s">
        <v>235</v>
      </c>
      <c r="P235" s="76"/>
      <c r="Q235" s="67">
        <f>Y235</f>
        <v>2.8285</v>
      </c>
      <c r="R235" s="72">
        <f>X235</f>
        <v>0.25600000000000001</v>
      </c>
      <c r="S235" s="44"/>
      <c r="T235" s="14"/>
      <c r="W235" s="60">
        <v>2.5</v>
      </c>
      <c r="X235" s="72">
        <v>0.25600000000000001</v>
      </c>
      <c r="Y235" s="56">
        <f>0.791*W235+0.851</f>
        <v>2.8285</v>
      </c>
      <c r="Z235" s="46"/>
      <c r="AA235" s="72"/>
      <c r="AB235" s="56"/>
      <c r="AC235" s="51"/>
      <c r="AD235" s="72"/>
      <c r="AE235" s="56"/>
      <c r="AF235" s="51"/>
      <c r="AG235" s="72"/>
      <c r="AH235" s="56"/>
      <c r="AI235" s="51"/>
      <c r="AJ235" s="49"/>
      <c r="AK235" s="49"/>
      <c r="AL235" s="49"/>
      <c r="AM235" s="34"/>
      <c r="AN235" s="49"/>
      <c r="AO235" s="49"/>
      <c r="AP235" s="49"/>
      <c r="AQ235" s="49"/>
      <c r="AR235" s="111">
        <v>2.5</v>
      </c>
      <c r="AS235" s="13"/>
      <c r="AT235" s="14"/>
      <c r="AU235" s="13"/>
      <c r="AV235" s="13"/>
      <c r="AW235" s="12"/>
      <c r="AX235" s="12"/>
      <c r="AY235" s="13"/>
      <c r="AZ235" s="12"/>
    </row>
    <row r="236" spans="1:52" x14ac:dyDescent="0.25">
      <c r="A236" s="1" t="s">
        <v>2</v>
      </c>
      <c r="B236" s="2">
        <v>2.6</v>
      </c>
      <c r="C236" s="74">
        <f t="shared" si="43"/>
        <v>2.9076</v>
      </c>
      <c r="D236" s="70">
        <v>-112.46599999999999</v>
      </c>
      <c r="E236" s="10">
        <v>38.189</v>
      </c>
      <c r="F236" s="17">
        <v>7</v>
      </c>
      <c r="G236" s="1">
        <v>1972</v>
      </c>
      <c r="H236">
        <v>6</v>
      </c>
      <c r="I236">
        <v>26</v>
      </c>
      <c r="J236">
        <v>20</v>
      </c>
      <c r="K236">
        <v>6</v>
      </c>
      <c r="L236">
        <v>51.6</v>
      </c>
      <c r="M236" s="73">
        <f t="shared" si="44"/>
        <v>0.25600000000000001</v>
      </c>
      <c r="N236" s="2">
        <v>0.01</v>
      </c>
      <c r="O236" s="3" t="s">
        <v>235</v>
      </c>
      <c r="P236" s="76"/>
      <c r="Q236" s="67">
        <f>Y236</f>
        <v>2.9076</v>
      </c>
      <c r="R236" s="72">
        <f>X236</f>
        <v>0.25600000000000001</v>
      </c>
      <c r="S236" s="44"/>
      <c r="T236" s="14"/>
      <c r="W236" s="57">
        <v>2.6</v>
      </c>
      <c r="X236" s="72">
        <v>0.25600000000000001</v>
      </c>
      <c r="Y236" s="56">
        <f>0.791*W236+0.851</f>
        <v>2.9076</v>
      </c>
      <c r="Z236" s="47"/>
      <c r="AA236" s="72"/>
      <c r="AB236" s="56"/>
      <c r="AC236" s="44"/>
      <c r="AD236" s="72"/>
      <c r="AE236" s="56"/>
      <c r="AF236" s="45"/>
      <c r="AG236" s="72"/>
      <c r="AH236" s="56"/>
      <c r="AI236" s="45"/>
      <c r="AK236" s="12"/>
      <c r="AL236" s="12"/>
      <c r="AM236" s="19"/>
      <c r="AQ236" s="13"/>
      <c r="AR236" s="13">
        <v>2.6</v>
      </c>
      <c r="AS236" s="13"/>
      <c r="AT236" s="14"/>
      <c r="AU236" s="13"/>
      <c r="AV236" s="13"/>
      <c r="AW236" s="12"/>
      <c r="AX236" s="12"/>
      <c r="AY236" s="13"/>
      <c r="AZ236" s="12"/>
    </row>
    <row r="237" spans="1:52" x14ac:dyDescent="0.25">
      <c r="A237" s="1" t="s">
        <v>2</v>
      </c>
      <c r="B237" s="2">
        <v>2.5</v>
      </c>
      <c r="C237" s="74">
        <f t="shared" si="43"/>
        <v>2.8285</v>
      </c>
      <c r="D237" s="70">
        <v>-110.252</v>
      </c>
      <c r="E237" s="10">
        <v>39.276000000000003</v>
      </c>
      <c r="F237" s="17">
        <v>7</v>
      </c>
      <c r="G237" s="1">
        <v>1972</v>
      </c>
      <c r="H237">
        <v>7</v>
      </c>
      <c r="I237">
        <v>1</v>
      </c>
      <c r="J237">
        <v>20</v>
      </c>
      <c r="K237">
        <v>1</v>
      </c>
      <c r="L237">
        <v>38.1</v>
      </c>
      <c r="M237" s="73">
        <f t="shared" si="44"/>
        <v>0.25600000000000001</v>
      </c>
      <c r="N237" s="2">
        <v>0.01</v>
      </c>
      <c r="O237" s="3" t="s">
        <v>235</v>
      </c>
      <c r="P237" s="76"/>
      <c r="Q237" s="67">
        <f>Y237</f>
        <v>2.8285</v>
      </c>
      <c r="R237" s="72">
        <f>X237</f>
        <v>0.25600000000000001</v>
      </c>
      <c r="S237" s="44"/>
      <c r="T237" s="14"/>
      <c r="W237" s="57">
        <v>2.5</v>
      </c>
      <c r="X237" s="72">
        <v>0.25600000000000001</v>
      </c>
      <c r="Y237" s="56">
        <f>0.791*W237+0.851</f>
        <v>2.8285</v>
      </c>
      <c r="Z237" s="47"/>
      <c r="AA237" s="72"/>
      <c r="AB237" s="56"/>
      <c r="AC237" s="44"/>
      <c r="AD237" s="72"/>
      <c r="AE237" s="56"/>
      <c r="AF237" s="45"/>
      <c r="AG237" s="72"/>
      <c r="AH237" s="56"/>
      <c r="AI237" s="45"/>
      <c r="AK237" s="12"/>
      <c r="AL237" s="12"/>
      <c r="AM237" s="19"/>
      <c r="AQ237" s="13"/>
      <c r="AR237" s="13">
        <v>2.5</v>
      </c>
      <c r="AS237" s="13"/>
      <c r="AT237" s="14"/>
      <c r="AU237" s="13"/>
      <c r="AV237" s="13"/>
      <c r="AW237" s="12"/>
      <c r="AX237" s="12"/>
      <c r="AY237" s="13"/>
      <c r="AZ237" s="12"/>
    </row>
    <row r="238" spans="1:52" x14ac:dyDescent="0.25">
      <c r="A238" s="1" t="s">
        <v>2</v>
      </c>
      <c r="B238" s="2">
        <v>2.5</v>
      </c>
      <c r="C238" s="74">
        <f t="shared" si="43"/>
        <v>2.8285</v>
      </c>
      <c r="D238" s="70">
        <v>-113.831</v>
      </c>
      <c r="E238" s="10">
        <v>37.308</v>
      </c>
      <c r="F238" s="17">
        <v>7</v>
      </c>
      <c r="G238" s="1">
        <v>1972</v>
      </c>
      <c r="H238">
        <v>7</v>
      </c>
      <c r="I238">
        <v>2</v>
      </c>
      <c r="J238">
        <v>14</v>
      </c>
      <c r="K238">
        <v>34</v>
      </c>
      <c r="L238">
        <v>20.7</v>
      </c>
      <c r="M238" s="73">
        <f t="shared" si="44"/>
        <v>0.22900000000000001</v>
      </c>
      <c r="N238" s="2">
        <v>0.01</v>
      </c>
      <c r="O238" s="3" t="s">
        <v>235</v>
      </c>
      <c r="P238" s="76"/>
      <c r="Q238" s="67">
        <f>V238</f>
        <v>2.8285</v>
      </c>
      <c r="R238" s="72">
        <f>U238</f>
        <v>0.22900000000000001</v>
      </c>
      <c r="S238" s="57">
        <v>2.5</v>
      </c>
      <c r="T238" s="14" t="s">
        <v>3</v>
      </c>
      <c r="U238" s="26">
        <v>0.22900000000000001</v>
      </c>
      <c r="V238" s="56">
        <f>0.791*S238+0.851</f>
        <v>2.8285</v>
      </c>
      <c r="W238" s="44"/>
      <c r="X238" s="72"/>
      <c r="Z238" s="47"/>
      <c r="AA238" s="72"/>
      <c r="AB238" s="56"/>
      <c r="AC238" s="44"/>
      <c r="AD238" s="72"/>
      <c r="AE238" s="56"/>
      <c r="AF238" s="45"/>
      <c r="AG238" s="72"/>
      <c r="AH238" s="56"/>
      <c r="AI238" s="45"/>
      <c r="AK238" s="12"/>
      <c r="AL238" s="12"/>
      <c r="AM238" s="19"/>
      <c r="AQ238" s="13"/>
      <c r="AR238" s="13"/>
      <c r="AS238" s="13">
        <v>2.5</v>
      </c>
      <c r="AT238" s="14" t="s">
        <v>3</v>
      </c>
      <c r="AU238" s="13"/>
      <c r="AV238" s="13"/>
      <c r="AW238" s="12"/>
      <c r="AX238" s="12"/>
      <c r="AY238" s="13"/>
      <c r="AZ238" s="12"/>
    </row>
    <row r="239" spans="1:52" x14ac:dyDescent="0.25">
      <c r="A239" s="1" t="s">
        <v>2</v>
      </c>
      <c r="B239" s="2">
        <v>3</v>
      </c>
      <c r="C239" s="74">
        <f t="shared" si="43"/>
        <v>3.2240000000000002</v>
      </c>
      <c r="D239" s="70">
        <v>-113.846</v>
      </c>
      <c r="E239" s="10">
        <v>37.335999999999999</v>
      </c>
      <c r="F239" s="17">
        <v>7</v>
      </c>
      <c r="G239" s="1">
        <v>1972</v>
      </c>
      <c r="H239">
        <v>7</v>
      </c>
      <c r="I239">
        <v>2</v>
      </c>
      <c r="J239">
        <v>20</v>
      </c>
      <c r="K239">
        <v>7</v>
      </c>
      <c r="L239">
        <v>1.1000000000000001</v>
      </c>
      <c r="M239" s="73">
        <f t="shared" si="44"/>
        <v>0.22900000000000001</v>
      </c>
      <c r="N239" s="2">
        <v>0.01</v>
      </c>
      <c r="O239" s="3" t="s">
        <v>235</v>
      </c>
      <c r="P239" s="76"/>
      <c r="Q239" s="67">
        <f>V239</f>
        <v>3.2240000000000002</v>
      </c>
      <c r="R239" s="72">
        <f>U239</f>
        <v>0.22900000000000001</v>
      </c>
      <c r="S239" s="59">
        <v>3</v>
      </c>
      <c r="T239" s="14" t="s">
        <v>3</v>
      </c>
      <c r="U239" s="26">
        <v>0.22900000000000001</v>
      </c>
      <c r="V239" s="56">
        <f>0.791*S239+0.851</f>
        <v>3.2240000000000002</v>
      </c>
      <c r="W239" s="44"/>
      <c r="X239" s="72"/>
      <c r="Z239" s="47"/>
      <c r="AA239" s="72"/>
      <c r="AB239" s="56"/>
      <c r="AC239" s="44"/>
      <c r="AD239" s="72"/>
      <c r="AE239" s="56"/>
      <c r="AF239" s="45"/>
      <c r="AG239" s="72"/>
      <c r="AH239" s="56"/>
      <c r="AI239" s="45"/>
      <c r="AK239" s="12"/>
      <c r="AL239" s="12"/>
      <c r="AM239" s="19"/>
      <c r="AQ239" s="13"/>
      <c r="AR239" s="13"/>
      <c r="AS239" s="19">
        <v>3</v>
      </c>
      <c r="AT239" s="14" t="s">
        <v>3</v>
      </c>
      <c r="AU239" s="13"/>
      <c r="AV239" s="13"/>
      <c r="AW239" s="12"/>
      <c r="AX239" s="12"/>
      <c r="AY239" s="13"/>
      <c r="AZ239" s="12"/>
    </row>
    <row r="240" spans="1:52" x14ac:dyDescent="0.25">
      <c r="A240" s="1" t="s">
        <v>2</v>
      </c>
      <c r="B240" s="2">
        <v>2.9</v>
      </c>
      <c r="C240" s="74">
        <f t="shared" si="43"/>
        <v>3.1448999999999998</v>
      </c>
      <c r="D240" s="70">
        <v>-111.94499999999999</v>
      </c>
      <c r="E240" s="10">
        <v>37.558</v>
      </c>
      <c r="F240" s="17">
        <v>7</v>
      </c>
      <c r="G240" s="1">
        <v>1972</v>
      </c>
      <c r="H240">
        <v>7</v>
      </c>
      <c r="I240">
        <v>13</v>
      </c>
      <c r="J240">
        <v>17</v>
      </c>
      <c r="K240">
        <v>29</v>
      </c>
      <c r="L240">
        <v>36.299999999999997</v>
      </c>
      <c r="M240" s="73">
        <f t="shared" si="44"/>
        <v>0.25600000000000001</v>
      </c>
      <c r="N240" s="2">
        <v>0.01</v>
      </c>
      <c r="O240" s="3" t="s">
        <v>235</v>
      </c>
      <c r="P240" s="76"/>
      <c r="Q240" s="67">
        <f>Y240</f>
        <v>3.1448999999999998</v>
      </c>
      <c r="R240" s="72">
        <f>X240</f>
        <v>0.25600000000000001</v>
      </c>
      <c r="S240" s="44"/>
      <c r="T240" s="14"/>
      <c r="W240" s="57">
        <v>2.9</v>
      </c>
      <c r="X240" s="72">
        <v>0.25600000000000001</v>
      </c>
      <c r="Y240" s="56">
        <f>0.791*W240+0.851</f>
        <v>3.1448999999999998</v>
      </c>
      <c r="Z240" s="47"/>
      <c r="AA240" s="72"/>
      <c r="AB240" s="56"/>
      <c r="AC240" s="44"/>
      <c r="AD240" s="72"/>
      <c r="AE240" s="56"/>
      <c r="AF240" s="45"/>
      <c r="AG240" s="72"/>
      <c r="AH240" s="56"/>
      <c r="AI240" s="45"/>
      <c r="AK240" s="12"/>
      <c r="AL240" s="12"/>
      <c r="AM240" s="19"/>
      <c r="AQ240" s="13"/>
      <c r="AR240" s="13">
        <v>2.9</v>
      </c>
      <c r="AS240" s="13"/>
      <c r="AT240" s="14"/>
      <c r="AU240" s="13"/>
      <c r="AV240" s="13"/>
      <c r="AW240" s="12"/>
      <c r="AX240" s="12"/>
      <c r="AY240" s="13"/>
      <c r="AZ240" s="12"/>
    </row>
    <row r="241" spans="1:52" x14ac:dyDescent="0.25">
      <c r="A241" s="1" t="s">
        <v>2</v>
      </c>
      <c r="B241" s="2">
        <v>2.9</v>
      </c>
      <c r="C241" s="74">
        <f t="shared" si="43"/>
        <v>3.1448999999999998</v>
      </c>
      <c r="D241" s="70">
        <v>-111.61199999999999</v>
      </c>
      <c r="E241" s="10">
        <v>42.456000000000003</v>
      </c>
      <c r="F241" s="17">
        <v>7</v>
      </c>
      <c r="G241" s="1">
        <v>1972</v>
      </c>
      <c r="H241">
        <v>7</v>
      </c>
      <c r="I241">
        <v>22</v>
      </c>
      <c r="J241">
        <v>6</v>
      </c>
      <c r="K241">
        <v>5</v>
      </c>
      <c r="L241">
        <v>9.6999999999999993</v>
      </c>
      <c r="M241" s="73">
        <f t="shared" si="44"/>
        <v>0.25600000000000001</v>
      </c>
      <c r="N241" s="2">
        <v>0.01</v>
      </c>
      <c r="O241" s="3" t="s">
        <v>235</v>
      </c>
      <c r="P241" s="76"/>
      <c r="Q241" s="67">
        <f>Y241</f>
        <v>3.1448999999999998</v>
      </c>
      <c r="R241" s="72">
        <f>X241</f>
        <v>0.25600000000000001</v>
      </c>
      <c r="S241" s="44"/>
      <c r="T241" s="14"/>
      <c r="W241" s="57">
        <v>2.9</v>
      </c>
      <c r="X241" s="72">
        <v>0.25600000000000001</v>
      </c>
      <c r="Y241" s="56">
        <f>0.791*W241+0.851</f>
        <v>3.1448999999999998</v>
      </c>
      <c r="Z241" s="47"/>
      <c r="AA241" s="72"/>
      <c r="AB241" s="56"/>
      <c r="AC241" s="44"/>
      <c r="AD241" s="72"/>
      <c r="AE241" s="56"/>
      <c r="AF241" s="45"/>
      <c r="AG241" s="72"/>
      <c r="AH241" s="56"/>
      <c r="AI241" s="45"/>
      <c r="AK241" s="12"/>
      <c r="AL241" s="12"/>
      <c r="AM241" s="19"/>
      <c r="AQ241" s="13"/>
      <c r="AR241" s="13">
        <v>2.9</v>
      </c>
      <c r="AS241" s="13"/>
      <c r="AT241" s="14"/>
      <c r="AU241" s="13"/>
      <c r="AV241" s="13"/>
      <c r="AW241" s="12"/>
      <c r="AX241" s="12"/>
      <c r="AY241" s="13"/>
      <c r="AZ241" s="12"/>
    </row>
    <row r="242" spans="1:52" x14ac:dyDescent="0.25">
      <c r="A242" s="1" t="s">
        <v>2</v>
      </c>
      <c r="B242" s="2">
        <v>3.2</v>
      </c>
      <c r="C242" s="74">
        <f t="shared" si="43"/>
        <v>3.3822000000000001</v>
      </c>
      <c r="D242" s="70">
        <v>-113.363</v>
      </c>
      <c r="E242" s="10">
        <v>37.232999999999997</v>
      </c>
      <c r="F242" s="17">
        <v>7</v>
      </c>
      <c r="G242" s="1">
        <v>1972</v>
      </c>
      <c r="H242">
        <v>9</v>
      </c>
      <c r="I242">
        <v>2</v>
      </c>
      <c r="J242">
        <v>15</v>
      </c>
      <c r="K242">
        <v>30</v>
      </c>
      <c r="L242">
        <v>35.5</v>
      </c>
      <c r="M242" s="73">
        <f t="shared" si="44"/>
        <v>0.25600000000000001</v>
      </c>
      <c r="N242" s="2">
        <v>0.01</v>
      </c>
      <c r="O242" s="3" t="s">
        <v>235</v>
      </c>
      <c r="P242" s="76"/>
      <c r="Q242" s="67">
        <f>Y242</f>
        <v>3.3822000000000001</v>
      </c>
      <c r="R242" s="72">
        <f>X242</f>
        <v>0.25600000000000001</v>
      </c>
      <c r="S242" s="44"/>
      <c r="T242" s="14"/>
      <c r="W242" s="57">
        <v>3.2</v>
      </c>
      <c r="X242" s="72">
        <v>0.25600000000000001</v>
      </c>
      <c r="Y242" s="56">
        <f>0.791*W242+0.851</f>
        <v>3.3822000000000001</v>
      </c>
      <c r="Z242" s="47"/>
      <c r="AA242" s="72"/>
      <c r="AB242" s="56"/>
      <c r="AC242" s="44"/>
      <c r="AD242" s="72"/>
      <c r="AE242" s="56"/>
      <c r="AF242" s="45"/>
      <c r="AG242" s="72"/>
      <c r="AH242" s="56"/>
      <c r="AI242" s="45"/>
      <c r="AK242" s="12"/>
      <c r="AL242" s="12"/>
      <c r="AM242" s="19"/>
      <c r="AQ242" s="13"/>
      <c r="AR242" s="13">
        <v>3.2</v>
      </c>
      <c r="AS242" s="13"/>
      <c r="AT242" s="14"/>
      <c r="AU242" s="13"/>
      <c r="AV242" s="13"/>
      <c r="AW242" s="12"/>
      <c r="AX242" s="12"/>
      <c r="AY242" s="13"/>
      <c r="AZ242" s="12"/>
    </row>
    <row r="243" spans="1:52" x14ac:dyDescent="0.25">
      <c r="A243" s="1" t="s">
        <v>2</v>
      </c>
      <c r="B243" s="2">
        <v>2.5</v>
      </c>
      <c r="C243" s="74">
        <f t="shared" si="43"/>
        <v>2.8285</v>
      </c>
      <c r="D243" s="70">
        <v>-110.968</v>
      </c>
      <c r="E243" s="10">
        <v>42.280999999999999</v>
      </c>
      <c r="F243" s="17">
        <v>7</v>
      </c>
      <c r="G243" s="1">
        <v>1972</v>
      </c>
      <c r="H243">
        <v>9</v>
      </c>
      <c r="I243">
        <v>28</v>
      </c>
      <c r="J243">
        <v>3</v>
      </c>
      <c r="K243">
        <v>8</v>
      </c>
      <c r="L243">
        <v>4.5</v>
      </c>
      <c r="M243" s="73">
        <f t="shared" si="44"/>
        <v>0.25600000000000001</v>
      </c>
      <c r="N243" s="2">
        <v>0.01</v>
      </c>
      <c r="O243" s="3" t="s">
        <v>235</v>
      </c>
      <c r="P243" s="76"/>
      <c r="Q243" s="67">
        <f>Y243</f>
        <v>2.8285</v>
      </c>
      <c r="R243" s="72">
        <f>X243</f>
        <v>0.25600000000000001</v>
      </c>
      <c r="S243" s="44"/>
      <c r="T243" s="14"/>
      <c r="W243" s="57">
        <v>2.5</v>
      </c>
      <c r="X243" s="72">
        <v>0.25600000000000001</v>
      </c>
      <c r="Y243" s="56">
        <f>0.791*W243+0.851</f>
        <v>2.8285</v>
      </c>
      <c r="Z243" s="47"/>
      <c r="AA243" s="72"/>
      <c r="AB243" s="56"/>
      <c r="AC243" s="44"/>
      <c r="AD243" s="72"/>
      <c r="AE243" s="56"/>
      <c r="AF243" s="45"/>
      <c r="AG243" s="72"/>
      <c r="AH243" s="56"/>
      <c r="AI243" s="45"/>
      <c r="AK243" s="12"/>
      <c r="AL243" s="12"/>
      <c r="AM243" s="19"/>
      <c r="AQ243" s="13"/>
      <c r="AR243" s="13">
        <v>2.5</v>
      </c>
      <c r="AS243" s="13"/>
      <c r="AT243" s="14"/>
      <c r="AU243" s="13"/>
      <c r="AV243" s="13"/>
      <c r="AW243" s="12"/>
      <c r="AX243" s="12"/>
      <c r="AY243" s="13"/>
      <c r="AZ243" s="12"/>
    </row>
    <row r="244" spans="1:52" x14ac:dyDescent="0.25">
      <c r="A244" s="1" t="s">
        <v>2</v>
      </c>
      <c r="B244" s="2">
        <v>2.5</v>
      </c>
      <c r="C244" s="74">
        <f t="shared" si="43"/>
        <v>2.8285</v>
      </c>
      <c r="D244" s="70">
        <v>-111.34</v>
      </c>
      <c r="E244" s="10">
        <v>40.606000000000002</v>
      </c>
      <c r="F244" s="17">
        <v>7</v>
      </c>
      <c r="G244" s="1">
        <v>1972</v>
      </c>
      <c r="H244">
        <v>10</v>
      </c>
      <c r="I244">
        <v>1</v>
      </c>
      <c r="J244">
        <v>20</v>
      </c>
      <c r="K244">
        <v>6</v>
      </c>
      <c r="L244">
        <v>26.7</v>
      </c>
      <c r="M244" s="73">
        <f t="shared" si="44"/>
        <v>0.25600000000000001</v>
      </c>
      <c r="N244" s="2">
        <v>0.01</v>
      </c>
      <c r="O244" s="3" t="s">
        <v>235</v>
      </c>
      <c r="P244" s="76"/>
      <c r="Q244" s="67">
        <f>Y244</f>
        <v>2.8285</v>
      </c>
      <c r="R244" s="72">
        <f>X244</f>
        <v>0.25600000000000001</v>
      </c>
      <c r="S244" s="44"/>
      <c r="T244" s="14"/>
      <c r="W244" s="57">
        <v>2.5</v>
      </c>
      <c r="X244" s="72">
        <v>0.25600000000000001</v>
      </c>
      <c r="Y244" s="56">
        <f>0.791*W244+0.851</f>
        <v>2.8285</v>
      </c>
      <c r="Z244" s="47"/>
      <c r="AA244" s="72"/>
      <c r="AB244" s="56"/>
      <c r="AC244" s="44"/>
      <c r="AD244" s="72"/>
      <c r="AE244" s="56"/>
      <c r="AF244" s="45"/>
      <c r="AG244" s="72"/>
      <c r="AH244" s="56"/>
      <c r="AI244" s="45"/>
      <c r="AK244" s="12"/>
      <c r="AL244" s="12"/>
      <c r="AM244" s="19"/>
      <c r="AQ244" s="13"/>
      <c r="AR244" s="13">
        <v>2.5</v>
      </c>
      <c r="AS244" s="13"/>
      <c r="AT244" s="14"/>
      <c r="AU244" s="13"/>
      <c r="AV244" s="13"/>
      <c r="AW244" s="12"/>
      <c r="AX244" s="12"/>
      <c r="AY244" s="13"/>
      <c r="AZ244" s="12"/>
    </row>
    <row r="245" spans="1:52" ht="28.5" customHeight="1" x14ac:dyDescent="0.25">
      <c r="A245" s="21" t="s">
        <v>1</v>
      </c>
      <c r="B245" s="13">
        <v>3.1</v>
      </c>
      <c r="C245" s="42">
        <f t="shared" si="43"/>
        <v>3.2160900000000003</v>
      </c>
      <c r="D245" s="71">
        <v>-111.36</v>
      </c>
      <c r="E245" s="18">
        <v>40.53</v>
      </c>
      <c r="F245" s="20">
        <v>8</v>
      </c>
      <c r="G245" s="21">
        <v>1972</v>
      </c>
      <c r="H245" s="12">
        <v>10</v>
      </c>
      <c r="I245" s="12">
        <v>4</v>
      </c>
      <c r="J245" s="12">
        <v>23</v>
      </c>
      <c r="K245" s="12">
        <v>50</v>
      </c>
      <c r="L245" s="12">
        <v>19.5</v>
      </c>
      <c r="M245" s="73">
        <f t="shared" si="44"/>
        <v>0.23200000000000001</v>
      </c>
      <c r="N245" s="2">
        <v>0.01</v>
      </c>
      <c r="O245" s="3" t="s">
        <v>235</v>
      </c>
      <c r="P245" s="76"/>
      <c r="Q245" s="67">
        <f>AB245</f>
        <v>3.2160900000000003</v>
      </c>
      <c r="R245" s="72">
        <f>AA245</f>
        <v>0.23200000000000001</v>
      </c>
      <c r="S245" s="44"/>
      <c r="T245" s="14"/>
      <c r="W245" s="44"/>
      <c r="X245" s="72"/>
      <c r="Z245" s="59">
        <v>3.1</v>
      </c>
      <c r="AA245" s="72">
        <v>0.23200000000000001</v>
      </c>
      <c r="AB245" s="56">
        <f>0.791*(Z245-0.11)+0.851</f>
        <v>3.2160900000000003</v>
      </c>
      <c r="AC245" s="44"/>
      <c r="AD245" s="72"/>
      <c r="AE245" s="56"/>
      <c r="AF245" s="45"/>
      <c r="AG245" s="72"/>
      <c r="AH245" s="56"/>
      <c r="AI245" s="45" t="s">
        <v>27</v>
      </c>
      <c r="AJ245" s="13">
        <v>0</v>
      </c>
      <c r="AK245" s="12">
        <v>0</v>
      </c>
      <c r="AL245" s="12">
        <v>0</v>
      </c>
      <c r="AM245" s="19">
        <v>3.1</v>
      </c>
      <c r="AO245" s="12">
        <v>478</v>
      </c>
      <c r="AQ245" s="13"/>
      <c r="AR245" s="13"/>
      <c r="AS245" s="13"/>
      <c r="AT245" s="14"/>
      <c r="AU245" s="13"/>
      <c r="AV245" s="13"/>
      <c r="AW245" s="12"/>
      <c r="AX245" s="12"/>
      <c r="AY245" s="13"/>
      <c r="AZ245" s="29" t="s">
        <v>228</v>
      </c>
    </row>
    <row r="246" spans="1:52" x14ac:dyDescent="0.25">
      <c r="A246" s="1" t="s">
        <v>2</v>
      </c>
      <c r="B246" s="2">
        <v>2.8</v>
      </c>
      <c r="C246" s="74">
        <f t="shared" si="43"/>
        <v>3.0657999999999999</v>
      </c>
      <c r="D246" s="70">
        <v>-113.262</v>
      </c>
      <c r="E246" s="10">
        <v>37.700000000000003</v>
      </c>
      <c r="F246" s="17">
        <v>7</v>
      </c>
      <c r="G246" s="1">
        <v>1972</v>
      </c>
      <c r="H246">
        <v>10</v>
      </c>
      <c r="I246">
        <v>6</v>
      </c>
      <c r="J246">
        <v>8</v>
      </c>
      <c r="K246">
        <v>28</v>
      </c>
      <c r="L246">
        <v>44.5</v>
      </c>
      <c r="M246" s="73">
        <f t="shared" si="44"/>
        <v>0.25600000000000001</v>
      </c>
      <c r="N246" s="2">
        <v>0.01</v>
      </c>
      <c r="O246" s="3" t="s">
        <v>235</v>
      </c>
      <c r="P246" s="76"/>
      <c r="Q246" s="67">
        <f>Y246</f>
        <v>3.0657999999999999</v>
      </c>
      <c r="R246" s="72">
        <f>X246</f>
        <v>0.25600000000000001</v>
      </c>
      <c r="S246" s="44"/>
      <c r="T246" s="14"/>
      <c r="W246" s="57">
        <v>2.8</v>
      </c>
      <c r="X246" s="72">
        <v>0.25600000000000001</v>
      </c>
      <c r="Y246" s="56">
        <f>0.791*W246+0.851</f>
        <v>3.0657999999999999</v>
      </c>
      <c r="Z246" s="47"/>
      <c r="AA246" s="72"/>
      <c r="AB246" s="56"/>
      <c r="AC246" s="44"/>
      <c r="AD246" s="72"/>
      <c r="AE246" s="56"/>
      <c r="AF246" s="45"/>
      <c r="AG246" s="72"/>
      <c r="AH246" s="56"/>
      <c r="AI246" s="45"/>
      <c r="AK246" s="12"/>
      <c r="AL246" s="12"/>
      <c r="AM246" s="19"/>
      <c r="AQ246" s="13"/>
      <c r="AR246" s="13">
        <v>2.8</v>
      </c>
      <c r="AS246" s="13"/>
      <c r="AT246" s="14"/>
      <c r="AU246" s="13"/>
      <c r="AV246" s="13"/>
      <c r="AW246" s="12"/>
      <c r="AX246" s="12"/>
      <c r="AY246" s="13"/>
      <c r="AZ246" s="12"/>
    </row>
    <row r="247" spans="1:52" x14ac:dyDescent="0.25">
      <c r="A247" s="1" t="s">
        <v>2</v>
      </c>
      <c r="B247" s="2">
        <v>2.7</v>
      </c>
      <c r="C247" s="74">
        <f t="shared" si="43"/>
        <v>2.9867000000000004</v>
      </c>
      <c r="D247" s="70">
        <v>-113.297</v>
      </c>
      <c r="E247" s="10">
        <v>37.598999999999997</v>
      </c>
      <c r="F247" s="17">
        <v>7</v>
      </c>
      <c r="G247" s="1">
        <v>1972</v>
      </c>
      <c r="H247">
        <v>10</v>
      </c>
      <c r="I247">
        <v>6</v>
      </c>
      <c r="J247">
        <v>12</v>
      </c>
      <c r="K247">
        <v>11</v>
      </c>
      <c r="L247">
        <v>8.6999999999999993</v>
      </c>
      <c r="M247" s="73">
        <f t="shared" si="44"/>
        <v>0.25600000000000001</v>
      </c>
      <c r="N247" s="2">
        <v>0.01</v>
      </c>
      <c r="O247" s="3" t="s">
        <v>235</v>
      </c>
      <c r="P247" s="76"/>
      <c r="Q247" s="67">
        <f>Y247</f>
        <v>2.9867000000000004</v>
      </c>
      <c r="R247" s="72">
        <f>X247</f>
        <v>0.25600000000000001</v>
      </c>
      <c r="S247" s="44"/>
      <c r="T247" s="14"/>
      <c r="W247" s="57">
        <v>2.7</v>
      </c>
      <c r="X247" s="72">
        <v>0.25600000000000001</v>
      </c>
      <c r="Y247" s="56">
        <f>0.791*W247+0.851</f>
        <v>2.9867000000000004</v>
      </c>
      <c r="Z247" s="47"/>
      <c r="AA247" s="72"/>
      <c r="AB247" s="56"/>
      <c r="AC247" s="44"/>
      <c r="AD247" s="72"/>
      <c r="AE247" s="56"/>
      <c r="AF247" s="45"/>
      <c r="AG247" s="72"/>
      <c r="AH247" s="56"/>
      <c r="AI247" s="45"/>
      <c r="AK247" s="12"/>
      <c r="AL247" s="12"/>
      <c r="AM247" s="19"/>
      <c r="AQ247" s="13"/>
      <c r="AR247" s="13">
        <v>2.7</v>
      </c>
      <c r="AS247" s="13"/>
      <c r="AT247" s="14"/>
      <c r="AU247" s="13"/>
      <c r="AV247" s="13"/>
      <c r="AW247" s="12"/>
      <c r="AX247" s="12"/>
      <c r="AY247" s="13"/>
      <c r="AZ247" s="12"/>
    </row>
    <row r="248" spans="1:52" x14ac:dyDescent="0.25">
      <c r="A248" s="1" t="s">
        <v>2</v>
      </c>
      <c r="B248" s="2">
        <v>3.4</v>
      </c>
      <c r="C248" s="74">
        <f t="shared" si="43"/>
        <v>3.5404</v>
      </c>
      <c r="D248" s="70">
        <v>-111.01600000000001</v>
      </c>
      <c r="E248" s="10">
        <v>40.420999999999999</v>
      </c>
      <c r="F248" s="17">
        <v>7</v>
      </c>
      <c r="G248" s="1">
        <v>1972</v>
      </c>
      <c r="H248">
        <v>10</v>
      </c>
      <c r="I248">
        <v>16</v>
      </c>
      <c r="J248">
        <v>21</v>
      </c>
      <c r="K248">
        <v>49</v>
      </c>
      <c r="L248">
        <v>31.2</v>
      </c>
      <c r="M248" s="73">
        <f t="shared" si="44"/>
        <v>0.22900000000000001</v>
      </c>
      <c r="N248" s="2">
        <v>0.01</v>
      </c>
      <c r="O248" s="3" t="s">
        <v>235</v>
      </c>
      <c r="P248" s="76"/>
      <c r="Q248" s="67">
        <f>V248</f>
        <v>3.5404</v>
      </c>
      <c r="R248" s="72">
        <f>U248</f>
        <v>0.22900000000000001</v>
      </c>
      <c r="S248" s="57">
        <v>3.4</v>
      </c>
      <c r="T248" s="14" t="s">
        <v>3</v>
      </c>
      <c r="U248" s="26">
        <v>0.22900000000000001</v>
      </c>
      <c r="V248" s="56">
        <f>0.791*S248+0.851</f>
        <v>3.5404</v>
      </c>
      <c r="W248" s="44"/>
      <c r="X248" s="72"/>
      <c r="Z248" s="47"/>
      <c r="AA248" s="72"/>
      <c r="AB248" s="56"/>
      <c r="AC248" s="47">
        <v>4.0999999999999996</v>
      </c>
      <c r="AD248" s="72">
        <v>0.40100000000000002</v>
      </c>
      <c r="AE248" s="56">
        <f>0.791*(1.697*AC248-3.557)+0.851</f>
        <v>3.5409537000000002</v>
      </c>
      <c r="AF248" s="45"/>
      <c r="AG248" s="72"/>
      <c r="AH248" s="56"/>
      <c r="AI248" s="45"/>
      <c r="AJ248" s="19">
        <v>4.0999999999999996</v>
      </c>
      <c r="AK248" s="12"/>
      <c r="AL248" s="12"/>
      <c r="AM248" s="19"/>
      <c r="AQ248" s="13"/>
      <c r="AR248" s="13"/>
      <c r="AS248" s="13">
        <v>3.4</v>
      </c>
      <c r="AT248" s="14" t="s">
        <v>3</v>
      </c>
      <c r="AU248" s="13"/>
      <c r="AV248" s="13"/>
      <c r="AW248" s="12"/>
      <c r="AX248" s="12"/>
      <c r="AY248" s="13"/>
      <c r="AZ248" s="12"/>
    </row>
    <row r="249" spans="1:52" x14ac:dyDescent="0.25">
      <c r="A249" s="1" t="s">
        <v>2</v>
      </c>
      <c r="B249" s="2">
        <v>2.9</v>
      </c>
      <c r="C249" s="74">
        <f t="shared" si="43"/>
        <v>3.1448999999999998</v>
      </c>
      <c r="D249" s="70">
        <v>-112.93</v>
      </c>
      <c r="E249" s="10">
        <v>37.685000000000002</v>
      </c>
      <c r="F249" s="17">
        <v>7</v>
      </c>
      <c r="G249" s="1">
        <v>1972</v>
      </c>
      <c r="H249">
        <v>10</v>
      </c>
      <c r="I249">
        <v>17</v>
      </c>
      <c r="J249">
        <v>23</v>
      </c>
      <c r="K249">
        <v>34</v>
      </c>
      <c r="L249">
        <v>57.6</v>
      </c>
      <c r="M249" s="73">
        <f t="shared" si="44"/>
        <v>0.25600000000000001</v>
      </c>
      <c r="N249" s="2">
        <v>0.01</v>
      </c>
      <c r="O249" s="3" t="s">
        <v>235</v>
      </c>
      <c r="P249" s="76"/>
      <c r="Q249" s="67">
        <f>Y249</f>
        <v>3.1448999999999998</v>
      </c>
      <c r="R249" s="72">
        <f>X249</f>
        <v>0.25600000000000001</v>
      </c>
      <c r="S249" s="44"/>
      <c r="T249" s="14"/>
      <c r="W249" s="57">
        <v>2.9</v>
      </c>
      <c r="X249" s="72">
        <v>0.25600000000000001</v>
      </c>
      <c r="Y249" s="56">
        <f>0.791*W249+0.851</f>
        <v>3.1448999999999998</v>
      </c>
      <c r="Z249" s="47"/>
      <c r="AA249" s="72"/>
      <c r="AB249" s="56"/>
      <c r="AC249" s="44"/>
      <c r="AD249" s="72"/>
      <c r="AE249" s="56"/>
      <c r="AF249" s="45"/>
      <c r="AG249" s="72"/>
      <c r="AH249" s="56"/>
      <c r="AI249" s="45"/>
      <c r="AK249" s="12"/>
      <c r="AL249" s="12"/>
      <c r="AM249" s="19"/>
      <c r="AQ249" s="13"/>
      <c r="AR249" s="13">
        <v>2.9</v>
      </c>
      <c r="AS249" s="13"/>
      <c r="AT249" s="14"/>
      <c r="AU249" s="13"/>
      <c r="AV249" s="13"/>
      <c r="AW249" s="12"/>
      <c r="AX249" s="12"/>
      <c r="AY249" s="13"/>
      <c r="AZ249" s="12"/>
    </row>
    <row r="250" spans="1:52" x14ac:dyDescent="0.25">
      <c r="A250" s="1" t="s">
        <v>2</v>
      </c>
      <c r="B250" s="2">
        <v>3.6</v>
      </c>
      <c r="C250" s="74">
        <f t="shared" si="43"/>
        <v>3.6986000000000003</v>
      </c>
      <c r="D250" s="70">
        <v>-112.77</v>
      </c>
      <c r="E250" s="10">
        <v>37.531999999999996</v>
      </c>
      <c r="F250" s="17">
        <v>7</v>
      </c>
      <c r="G250" s="1">
        <v>1972</v>
      </c>
      <c r="H250">
        <v>11</v>
      </c>
      <c r="I250">
        <v>16</v>
      </c>
      <c r="J250">
        <v>2</v>
      </c>
      <c r="K250">
        <v>17</v>
      </c>
      <c r="L250">
        <v>45.2</v>
      </c>
      <c r="M250" s="73">
        <f t="shared" si="44"/>
        <v>0.22900000000000001</v>
      </c>
      <c r="N250" s="2">
        <v>0.01</v>
      </c>
      <c r="O250" s="3" t="s">
        <v>235</v>
      </c>
      <c r="P250" s="76"/>
      <c r="Q250" s="67">
        <f>V250</f>
        <v>3.6986000000000003</v>
      </c>
      <c r="R250" s="72">
        <f>U250</f>
        <v>0.22900000000000001</v>
      </c>
      <c r="S250" s="57">
        <v>3.6</v>
      </c>
      <c r="T250" s="14" t="s">
        <v>3</v>
      </c>
      <c r="U250" s="26">
        <v>0.22900000000000001</v>
      </c>
      <c r="V250" s="56">
        <f>0.791*S250+0.851</f>
        <v>3.6986000000000003</v>
      </c>
      <c r="W250" s="44"/>
      <c r="X250" s="72"/>
      <c r="Z250" s="47"/>
      <c r="AA250" s="72"/>
      <c r="AB250" s="56"/>
      <c r="AC250" s="44"/>
      <c r="AD250" s="72"/>
      <c r="AE250" s="56"/>
      <c r="AF250" s="45"/>
      <c r="AG250" s="72"/>
      <c r="AH250" s="56"/>
      <c r="AI250" s="45"/>
      <c r="AK250" s="12"/>
      <c r="AL250" s="12"/>
      <c r="AM250" s="19"/>
      <c r="AQ250" s="13"/>
      <c r="AR250" s="13"/>
      <c r="AS250" s="13">
        <v>3.6</v>
      </c>
      <c r="AT250" s="14" t="s">
        <v>3</v>
      </c>
      <c r="AU250" s="13"/>
      <c r="AV250" s="13"/>
      <c r="AW250" s="12"/>
      <c r="AX250" s="12"/>
      <c r="AY250" s="13"/>
      <c r="AZ250" s="12"/>
    </row>
    <row r="251" spans="1:52" ht="27.75" customHeight="1" x14ac:dyDescent="0.25">
      <c r="A251" s="21" t="s">
        <v>1</v>
      </c>
      <c r="B251" s="13">
        <v>2.5</v>
      </c>
      <c r="C251" s="42">
        <f t="shared" si="43"/>
        <v>2.7414900000000002</v>
      </c>
      <c r="D251" s="71">
        <v>-113.79</v>
      </c>
      <c r="E251" s="18">
        <v>37.35</v>
      </c>
      <c r="F251" s="20">
        <v>5</v>
      </c>
      <c r="G251" s="21">
        <v>1973</v>
      </c>
      <c r="H251" s="12">
        <v>1</v>
      </c>
      <c r="I251" s="12">
        <v>22</v>
      </c>
      <c r="J251" s="12">
        <v>8</v>
      </c>
      <c r="K251" s="12">
        <v>7</v>
      </c>
      <c r="L251" s="12">
        <v>18.899999999999999</v>
      </c>
      <c r="M251" s="73">
        <f t="shared" si="44"/>
        <v>0.23200000000000001</v>
      </c>
      <c r="N251" s="2">
        <v>0.01</v>
      </c>
      <c r="O251" s="3" t="s">
        <v>235</v>
      </c>
      <c r="P251" s="76"/>
      <c r="Q251" s="67">
        <f>AB251</f>
        <v>2.7414900000000002</v>
      </c>
      <c r="R251" s="72">
        <f>AA251</f>
        <v>0.23200000000000001</v>
      </c>
      <c r="S251" s="44"/>
      <c r="T251" s="14"/>
      <c r="W251" s="44"/>
      <c r="X251" s="72"/>
      <c r="Z251" s="59">
        <v>2.5</v>
      </c>
      <c r="AA251" s="72">
        <v>0.23200000000000001</v>
      </c>
      <c r="AB251" s="56">
        <f>0.791*(Z251-0.11)+0.851</f>
        <v>2.7414900000000002</v>
      </c>
      <c r="AC251" s="44"/>
      <c r="AD251" s="72"/>
      <c r="AE251" s="56"/>
      <c r="AF251" s="45"/>
      <c r="AG251" s="72"/>
      <c r="AH251" s="56"/>
      <c r="AI251" s="45" t="s">
        <v>31</v>
      </c>
      <c r="AJ251" s="13">
        <v>0</v>
      </c>
      <c r="AK251" s="12">
        <v>0</v>
      </c>
      <c r="AL251" s="12">
        <v>0</v>
      </c>
      <c r="AM251" s="19">
        <v>2.5</v>
      </c>
      <c r="AO251" s="12">
        <v>478</v>
      </c>
      <c r="AQ251" s="13"/>
      <c r="AR251" s="13"/>
      <c r="AS251" s="13"/>
      <c r="AT251" s="14"/>
      <c r="AU251" s="13"/>
      <c r="AV251" s="13"/>
      <c r="AW251" s="12"/>
      <c r="AX251" s="12"/>
      <c r="AY251" s="13"/>
      <c r="AZ251" s="29" t="s">
        <v>139</v>
      </c>
    </row>
    <row r="252" spans="1:52" x14ac:dyDescent="0.25">
      <c r="A252" s="1" t="s">
        <v>2</v>
      </c>
      <c r="B252" s="2">
        <v>3</v>
      </c>
      <c r="C252" s="74">
        <f t="shared" si="43"/>
        <v>3.2240000000000002</v>
      </c>
      <c r="D252" s="70">
        <v>-112.965</v>
      </c>
      <c r="E252" s="10">
        <v>37.192</v>
      </c>
      <c r="F252" s="17">
        <v>7</v>
      </c>
      <c r="G252" s="1">
        <v>1973</v>
      </c>
      <c r="H252">
        <v>1</v>
      </c>
      <c r="I252">
        <v>22</v>
      </c>
      <c r="J252">
        <v>10</v>
      </c>
      <c r="K252">
        <v>24</v>
      </c>
      <c r="L252">
        <v>55.9</v>
      </c>
      <c r="M252" s="73">
        <f t="shared" si="44"/>
        <v>0.25600000000000001</v>
      </c>
      <c r="N252" s="2">
        <v>0.01</v>
      </c>
      <c r="O252" s="3" t="s">
        <v>235</v>
      </c>
      <c r="P252" s="76"/>
      <c r="Q252" s="67">
        <f>Y252</f>
        <v>3.2240000000000002</v>
      </c>
      <c r="R252" s="72">
        <f>X252</f>
        <v>0.25600000000000001</v>
      </c>
      <c r="S252" s="44"/>
      <c r="T252" s="14"/>
      <c r="W252" s="59">
        <v>3</v>
      </c>
      <c r="X252" s="72">
        <v>0.25600000000000001</v>
      </c>
      <c r="Y252" s="56">
        <f>0.791*W252+0.851</f>
        <v>3.2240000000000002</v>
      </c>
      <c r="Z252" s="47"/>
      <c r="AA252" s="72"/>
      <c r="AB252" s="56"/>
      <c r="AC252" s="44"/>
      <c r="AD252" s="72"/>
      <c r="AE252" s="56"/>
      <c r="AF252" s="45"/>
      <c r="AG252" s="72"/>
      <c r="AH252" s="56"/>
      <c r="AI252" s="45"/>
      <c r="AK252" s="12"/>
      <c r="AL252" s="12"/>
      <c r="AM252" s="19"/>
      <c r="AQ252" s="13"/>
      <c r="AR252" s="19">
        <v>3</v>
      </c>
      <c r="AS252" s="13"/>
      <c r="AT252" s="14"/>
      <c r="AU252" s="13"/>
      <c r="AV252" s="13"/>
      <c r="AW252" s="12"/>
      <c r="AX252" s="12"/>
      <c r="AY252" s="13"/>
      <c r="AZ252" s="12"/>
    </row>
    <row r="253" spans="1:52" x14ac:dyDescent="0.25">
      <c r="A253" s="1" t="s">
        <v>2</v>
      </c>
      <c r="B253" s="2">
        <v>2.7</v>
      </c>
      <c r="C253" s="74">
        <f t="shared" si="43"/>
        <v>2.9867000000000004</v>
      </c>
      <c r="D253" s="70">
        <v>-111.855</v>
      </c>
      <c r="E253" s="10">
        <v>39.902000000000001</v>
      </c>
      <c r="F253" s="17">
        <v>7</v>
      </c>
      <c r="G253" s="1">
        <v>1973</v>
      </c>
      <c r="H253">
        <v>2</v>
      </c>
      <c r="I253">
        <v>6</v>
      </c>
      <c r="J253">
        <v>10</v>
      </c>
      <c r="K253">
        <v>23</v>
      </c>
      <c r="L253">
        <v>59.5</v>
      </c>
      <c r="M253" s="73">
        <f t="shared" si="44"/>
        <v>0.25600000000000001</v>
      </c>
      <c r="N253" s="2">
        <v>0.01</v>
      </c>
      <c r="O253" s="3" t="s">
        <v>235</v>
      </c>
      <c r="P253" s="76"/>
      <c r="Q253" s="67">
        <f>Y253</f>
        <v>2.9867000000000004</v>
      </c>
      <c r="R253" s="72">
        <f>X253</f>
        <v>0.25600000000000001</v>
      </c>
      <c r="S253" s="44"/>
      <c r="T253" s="14"/>
      <c r="W253" s="57">
        <v>2.7</v>
      </c>
      <c r="X253" s="72">
        <v>0.25600000000000001</v>
      </c>
      <c r="Y253" s="56">
        <f>0.791*W253+0.851</f>
        <v>2.9867000000000004</v>
      </c>
      <c r="Z253" s="47"/>
      <c r="AA253" s="72"/>
      <c r="AB253" s="56"/>
      <c r="AC253" s="44"/>
      <c r="AD253" s="72"/>
      <c r="AE253" s="56"/>
      <c r="AF253" s="45"/>
      <c r="AG253" s="72"/>
      <c r="AH253" s="56"/>
      <c r="AI253" s="45"/>
      <c r="AK253" s="12"/>
      <c r="AL253" s="12"/>
      <c r="AM253" s="19"/>
      <c r="AQ253" s="13"/>
      <c r="AR253" s="13">
        <v>2.7</v>
      </c>
      <c r="AS253" s="13"/>
      <c r="AT253" s="14"/>
      <c r="AU253" s="13"/>
      <c r="AV253" s="13"/>
      <c r="AW253" s="12"/>
      <c r="AX253" s="12"/>
      <c r="AY253" s="13"/>
      <c r="AZ253" s="12"/>
    </row>
    <row r="254" spans="1:52" x14ac:dyDescent="0.25">
      <c r="A254" s="1" t="s">
        <v>2</v>
      </c>
      <c r="B254" s="2">
        <v>2.8</v>
      </c>
      <c r="C254" s="74">
        <f t="shared" si="43"/>
        <v>3.0657999999999999</v>
      </c>
      <c r="D254" s="70">
        <v>-112.83199999999999</v>
      </c>
      <c r="E254" s="10">
        <v>38.055999999999997</v>
      </c>
      <c r="F254" s="17">
        <v>7</v>
      </c>
      <c r="G254" s="1">
        <v>1973</v>
      </c>
      <c r="H254">
        <v>2</v>
      </c>
      <c r="I254">
        <v>10</v>
      </c>
      <c r="J254">
        <v>16</v>
      </c>
      <c r="K254">
        <v>32</v>
      </c>
      <c r="L254">
        <v>36.799999999999997</v>
      </c>
      <c r="M254" s="73">
        <f t="shared" si="44"/>
        <v>0.25600000000000001</v>
      </c>
      <c r="N254" s="2">
        <v>0.01</v>
      </c>
      <c r="O254" s="3" t="s">
        <v>235</v>
      </c>
      <c r="P254" s="76"/>
      <c r="Q254" s="67">
        <f>Y254</f>
        <v>3.0657999999999999</v>
      </c>
      <c r="R254" s="72">
        <f>X254</f>
        <v>0.25600000000000001</v>
      </c>
      <c r="S254" s="44"/>
      <c r="T254" s="14"/>
      <c r="W254" s="57">
        <v>2.8</v>
      </c>
      <c r="X254" s="72">
        <v>0.25600000000000001</v>
      </c>
      <c r="Y254" s="56">
        <f>0.791*W254+0.851</f>
        <v>3.0657999999999999</v>
      </c>
      <c r="Z254" s="47"/>
      <c r="AA254" s="72"/>
      <c r="AB254" s="56"/>
      <c r="AC254" s="44"/>
      <c r="AD254" s="72"/>
      <c r="AE254" s="56"/>
      <c r="AF254" s="45"/>
      <c r="AG254" s="72"/>
      <c r="AH254" s="56"/>
      <c r="AI254" s="45"/>
      <c r="AK254" s="12"/>
      <c r="AL254" s="12"/>
      <c r="AM254" s="19"/>
      <c r="AQ254" s="13"/>
      <c r="AR254" s="13">
        <v>2.8</v>
      </c>
      <c r="AS254" s="13"/>
      <c r="AT254" s="14"/>
      <c r="AU254" s="13"/>
      <c r="AV254" s="13"/>
      <c r="AW254" s="12"/>
      <c r="AX254" s="12"/>
      <c r="AY254" s="13"/>
      <c r="AZ254" s="12"/>
    </row>
    <row r="255" spans="1:52" x14ac:dyDescent="0.25">
      <c r="A255" s="92" t="s">
        <v>2</v>
      </c>
      <c r="B255" s="112">
        <v>2.5</v>
      </c>
      <c r="C255" s="109">
        <f t="shared" si="43"/>
        <v>2.8285</v>
      </c>
      <c r="D255" s="90">
        <v>-113.02200000000001</v>
      </c>
      <c r="E255" s="91">
        <v>38.113</v>
      </c>
      <c r="F255" s="83">
        <v>7</v>
      </c>
      <c r="G255" s="83">
        <v>1973</v>
      </c>
      <c r="H255" s="83">
        <v>2</v>
      </c>
      <c r="I255" s="83">
        <v>13</v>
      </c>
      <c r="J255" s="83">
        <v>12</v>
      </c>
      <c r="K255" s="83">
        <v>54</v>
      </c>
      <c r="L255" s="83">
        <v>47.49</v>
      </c>
      <c r="M255" s="110">
        <f t="shared" si="44"/>
        <v>0.25600000000000001</v>
      </c>
      <c r="N255" s="2">
        <v>0.01</v>
      </c>
      <c r="O255" s="3" t="s">
        <v>235</v>
      </c>
      <c r="P255" s="76"/>
      <c r="Q255" s="67">
        <f>Y255</f>
        <v>2.8285</v>
      </c>
      <c r="R255" s="72">
        <f>X255</f>
        <v>0.25600000000000001</v>
      </c>
      <c r="S255" s="44"/>
      <c r="T255" s="14"/>
      <c r="W255" s="60">
        <v>2.5</v>
      </c>
      <c r="X255" s="72">
        <v>0.25600000000000001</v>
      </c>
      <c r="Y255" s="56">
        <f>0.791*W255+0.851</f>
        <v>2.8285</v>
      </c>
      <c r="Z255" s="46"/>
      <c r="AA255" s="72"/>
      <c r="AB255" s="56"/>
      <c r="AC255" s="51"/>
      <c r="AD255" s="72"/>
      <c r="AE255" s="56"/>
      <c r="AF255" s="51"/>
      <c r="AG255" s="72"/>
      <c r="AH255" s="56"/>
      <c r="AI255" s="51"/>
      <c r="AJ255" s="49"/>
      <c r="AK255" s="49"/>
      <c r="AL255" s="49"/>
      <c r="AM255" s="34"/>
      <c r="AN255" s="49"/>
      <c r="AO255" s="49"/>
      <c r="AP255" s="49"/>
      <c r="AQ255" s="49"/>
      <c r="AR255" s="111">
        <v>2.5</v>
      </c>
      <c r="AS255" s="13"/>
      <c r="AT255" s="14"/>
      <c r="AU255" s="13"/>
      <c r="AV255" s="13"/>
      <c r="AW255" s="12"/>
      <c r="AX255" s="12"/>
      <c r="AY255" s="13"/>
      <c r="AZ255" s="12"/>
    </row>
    <row r="256" spans="1:52" x14ac:dyDescent="0.25">
      <c r="A256" s="1" t="s">
        <v>2</v>
      </c>
      <c r="B256" s="2">
        <v>2.5</v>
      </c>
      <c r="C256" s="74">
        <f t="shared" si="43"/>
        <v>2.8285</v>
      </c>
      <c r="D256" s="70">
        <v>-113.07899999999999</v>
      </c>
      <c r="E256" s="10">
        <v>38.072000000000003</v>
      </c>
      <c r="F256" s="17">
        <v>7</v>
      </c>
      <c r="G256" s="1">
        <v>1973</v>
      </c>
      <c r="H256">
        <v>2</v>
      </c>
      <c r="I256">
        <v>14</v>
      </c>
      <c r="J256">
        <v>4</v>
      </c>
      <c r="K256">
        <v>0</v>
      </c>
      <c r="L256">
        <v>50.4</v>
      </c>
      <c r="M256" s="73">
        <f t="shared" si="44"/>
        <v>0.22900000000000001</v>
      </c>
      <c r="N256" s="2">
        <v>0.01</v>
      </c>
      <c r="O256" s="3" t="s">
        <v>235</v>
      </c>
      <c r="P256" s="76"/>
      <c r="Q256" s="67">
        <f t="shared" ref="Q256:Q262" si="48">V256</f>
        <v>2.8285</v>
      </c>
      <c r="R256" s="72">
        <f t="shared" ref="R256:R262" si="49">U256</f>
        <v>0.22900000000000001</v>
      </c>
      <c r="S256" s="57">
        <v>2.5</v>
      </c>
      <c r="T256" s="14" t="s">
        <v>3</v>
      </c>
      <c r="U256" s="26">
        <v>0.22900000000000001</v>
      </c>
      <c r="V256" s="56">
        <f t="shared" ref="V256:V262" si="50">0.791*S256+0.851</f>
        <v>2.8285</v>
      </c>
      <c r="W256" s="44"/>
      <c r="X256" s="72"/>
      <c r="Z256" s="47"/>
      <c r="AA256" s="72"/>
      <c r="AB256" s="56"/>
      <c r="AC256" s="44"/>
      <c r="AD256" s="72"/>
      <c r="AE256" s="56"/>
      <c r="AF256" s="45"/>
      <c r="AG256" s="72"/>
      <c r="AH256" s="56"/>
      <c r="AI256" s="45"/>
      <c r="AK256" s="12"/>
      <c r="AL256" s="12"/>
      <c r="AM256" s="19"/>
      <c r="AQ256" s="13"/>
      <c r="AR256" s="13"/>
      <c r="AS256" s="13">
        <v>2.5</v>
      </c>
      <c r="AT256" s="14" t="s">
        <v>3</v>
      </c>
      <c r="AU256" s="13"/>
      <c r="AV256" s="13"/>
      <c r="AW256" s="12"/>
      <c r="AX256" s="12"/>
      <c r="AY256" s="13"/>
      <c r="AZ256" s="12"/>
    </row>
    <row r="257" spans="1:52" x14ac:dyDescent="0.25">
      <c r="A257" s="1" t="s">
        <v>2</v>
      </c>
      <c r="B257" s="2">
        <v>2.7</v>
      </c>
      <c r="C257" s="74">
        <f t="shared" si="43"/>
        <v>2.9867000000000004</v>
      </c>
      <c r="D257" s="70">
        <v>-113.14</v>
      </c>
      <c r="E257" s="10">
        <v>38.094000000000001</v>
      </c>
      <c r="F257" s="17">
        <v>7</v>
      </c>
      <c r="G257" s="1">
        <v>1973</v>
      </c>
      <c r="H257">
        <v>2</v>
      </c>
      <c r="I257">
        <v>14</v>
      </c>
      <c r="J257">
        <v>4</v>
      </c>
      <c r="K257">
        <v>26</v>
      </c>
      <c r="L257">
        <v>29.5</v>
      </c>
      <c r="M257" s="73">
        <f t="shared" si="44"/>
        <v>0.22900000000000001</v>
      </c>
      <c r="N257" s="2">
        <v>0.01</v>
      </c>
      <c r="O257" s="3" t="s">
        <v>235</v>
      </c>
      <c r="P257" s="76"/>
      <c r="Q257" s="67">
        <f t="shared" si="48"/>
        <v>2.9867000000000004</v>
      </c>
      <c r="R257" s="72">
        <f t="shared" si="49"/>
        <v>0.22900000000000001</v>
      </c>
      <c r="S257" s="57">
        <v>2.7</v>
      </c>
      <c r="T257" s="14" t="s">
        <v>3</v>
      </c>
      <c r="U257" s="26">
        <v>0.22900000000000001</v>
      </c>
      <c r="V257" s="56">
        <f t="shared" si="50"/>
        <v>2.9867000000000004</v>
      </c>
      <c r="W257" s="44"/>
      <c r="X257" s="72"/>
      <c r="Z257" s="47"/>
      <c r="AA257" s="72"/>
      <c r="AB257" s="56"/>
      <c r="AC257" s="44"/>
      <c r="AD257" s="72"/>
      <c r="AE257" s="56"/>
      <c r="AF257" s="45"/>
      <c r="AG257" s="72"/>
      <c r="AH257" s="56"/>
      <c r="AI257" s="45"/>
      <c r="AK257" s="12"/>
      <c r="AL257" s="12"/>
      <c r="AM257" s="19"/>
      <c r="AQ257" s="13"/>
      <c r="AR257" s="13"/>
      <c r="AS257" s="13">
        <v>2.7</v>
      </c>
      <c r="AT257" s="14" t="s">
        <v>3</v>
      </c>
      <c r="AU257" s="13"/>
      <c r="AV257" s="13"/>
      <c r="AW257" s="12"/>
      <c r="AX257" s="12"/>
      <c r="AY257" s="13"/>
      <c r="AZ257" s="12"/>
    </row>
    <row r="258" spans="1:52" x14ac:dyDescent="0.25">
      <c r="A258" s="1" t="s">
        <v>2</v>
      </c>
      <c r="B258" s="2">
        <v>3.3</v>
      </c>
      <c r="C258" s="74">
        <f t="shared" ref="C258:C321" si="51">Q258</f>
        <v>3.4613</v>
      </c>
      <c r="D258" s="70">
        <v>-113.176</v>
      </c>
      <c r="E258" s="10">
        <v>38.097999999999999</v>
      </c>
      <c r="F258" s="17">
        <v>7</v>
      </c>
      <c r="G258" s="1">
        <v>1973</v>
      </c>
      <c r="H258">
        <v>2</v>
      </c>
      <c r="I258">
        <v>18</v>
      </c>
      <c r="J258">
        <v>9</v>
      </c>
      <c r="K258">
        <v>31</v>
      </c>
      <c r="L258">
        <v>39.6</v>
      </c>
      <c r="M258" s="73">
        <f t="shared" ref="M258:M321" si="52">R258</f>
        <v>0.22900000000000001</v>
      </c>
      <c r="N258" s="2">
        <v>0.01</v>
      </c>
      <c r="O258" s="3" t="s">
        <v>235</v>
      </c>
      <c r="P258" s="76"/>
      <c r="Q258" s="67">
        <f t="shared" si="48"/>
        <v>3.4613</v>
      </c>
      <c r="R258" s="72">
        <f t="shared" si="49"/>
        <v>0.22900000000000001</v>
      </c>
      <c r="S258" s="57">
        <v>3.3</v>
      </c>
      <c r="T258" s="14" t="s">
        <v>3</v>
      </c>
      <c r="U258" s="26">
        <v>0.22900000000000001</v>
      </c>
      <c r="V258" s="56">
        <f t="shared" si="50"/>
        <v>3.4613</v>
      </c>
      <c r="W258" s="44"/>
      <c r="X258" s="72"/>
      <c r="Z258" s="47"/>
      <c r="AA258" s="72"/>
      <c r="AB258" s="56"/>
      <c r="AC258" s="44"/>
      <c r="AD258" s="72"/>
      <c r="AE258" s="56"/>
      <c r="AF258" s="45"/>
      <c r="AG258" s="72"/>
      <c r="AH258" s="56"/>
      <c r="AI258" s="45"/>
      <c r="AK258" s="12"/>
      <c r="AL258" s="12"/>
      <c r="AM258" s="19"/>
      <c r="AQ258" s="13"/>
      <c r="AR258" s="13"/>
      <c r="AS258" s="13">
        <v>3.3</v>
      </c>
      <c r="AT258" s="14" t="s">
        <v>3</v>
      </c>
      <c r="AU258" s="13"/>
      <c r="AV258" s="13"/>
      <c r="AW258" s="12"/>
      <c r="AX258" s="12"/>
      <c r="AY258" s="13"/>
      <c r="AZ258" s="12"/>
    </row>
    <row r="259" spans="1:52" x14ac:dyDescent="0.25">
      <c r="A259" s="1" t="s">
        <v>2</v>
      </c>
      <c r="B259" s="2">
        <v>3.3</v>
      </c>
      <c r="C259" s="74">
        <f t="shared" si="51"/>
        <v>3.4613</v>
      </c>
      <c r="D259" s="70">
        <v>-113.146</v>
      </c>
      <c r="E259" s="10">
        <v>38.127000000000002</v>
      </c>
      <c r="F259" s="17">
        <v>7</v>
      </c>
      <c r="G259" s="1">
        <v>1973</v>
      </c>
      <c r="H259">
        <v>3</v>
      </c>
      <c r="I259">
        <v>10</v>
      </c>
      <c r="J259">
        <v>5</v>
      </c>
      <c r="K259">
        <v>3</v>
      </c>
      <c r="L259">
        <v>9.1999999999999993</v>
      </c>
      <c r="M259" s="73">
        <f t="shared" si="52"/>
        <v>0.22900000000000001</v>
      </c>
      <c r="N259" s="2">
        <v>0.01</v>
      </c>
      <c r="O259" s="3" t="s">
        <v>235</v>
      </c>
      <c r="P259" s="76"/>
      <c r="Q259" s="67">
        <f t="shared" si="48"/>
        <v>3.4613</v>
      </c>
      <c r="R259" s="72">
        <f t="shared" si="49"/>
        <v>0.22900000000000001</v>
      </c>
      <c r="S259" s="57">
        <v>3.3</v>
      </c>
      <c r="T259" s="14" t="s">
        <v>3</v>
      </c>
      <c r="U259" s="26">
        <v>0.22900000000000001</v>
      </c>
      <c r="V259" s="56">
        <f t="shared" si="50"/>
        <v>3.4613</v>
      </c>
      <c r="W259" s="44"/>
      <c r="X259" s="72"/>
      <c r="Z259" s="47"/>
      <c r="AA259" s="72"/>
      <c r="AB259" s="56"/>
      <c r="AC259" s="44"/>
      <c r="AD259" s="72"/>
      <c r="AE259" s="56"/>
      <c r="AF259" s="45"/>
      <c r="AG259" s="72"/>
      <c r="AH259" s="56"/>
      <c r="AI259" s="45"/>
      <c r="AK259" s="12"/>
      <c r="AL259" s="12"/>
      <c r="AM259" s="19"/>
      <c r="AQ259" s="13"/>
      <c r="AR259" s="13"/>
      <c r="AS259" s="13">
        <v>3.3</v>
      </c>
      <c r="AT259" s="14" t="s">
        <v>3</v>
      </c>
      <c r="AU259" s="13"/>
      <c r="AV259" s="13"/>
      <c r="AW259" s="12"/>
      <c r="AX259" s="12"/>
      <c r="AY259" s="13"/>
      <c r="AZ259" s="12"/>
    </row>
    <row r="260" spans="1:52" ht="31.5" customHeight="1" x14ac:dyDescent="0.25">
      <c r="A260" s="21" t="s">
        <v>2</v>
      </c>
      <c r="B260" s="13">
        <v>4.2</v>
      </c>
      <c r="C260" s="42">
        <f t="shared" si="51"/>
        <v>4.1732000000000005</v>
      </c>
      <c r="D260" s="71">
        <v>-112.631</v>
      </c>
      <c r="E260" s="18">
        <v>42.042999999999999</v>
      </c>
      <c r="F260" s="20">
        <v>7</v>
      </c>
      <c r="G260" s="21">
        <v>1973</v>
      </c>
      <c r="H260" s="12">
        <v>4</v>
      </c>
      <c r="I260" s="12">
        <v>14</v>
      </c>
      <c r="J260" s="12">
        <v>6</v>
      </c>
      <c r="K260" s="12">
        <v>45</v>
      </c>
      <c r="L260" s="12">
        <v>46.5</v>
      </c>
      <c r="M260" s="73">
        <f t="shared" si="52"/>
        <v>0.22900000000000001</v>
      </c>
      <c r="N260" s="2">
        <v>0.01</v>
      </c>
      <c r="O260" s="3" t="s">
        <v>235</v>
      </c>
      <c r="P260" s="76"/>
      <c r="Q260" s="67">
        <f t="shared" si="48"/>
        <v>4.1732000000000005</v>
      </c>
      <c r="R260" s="72">
        <f t="shared" si="49"/>
        <v>0.22900000000000001</v>
      </c>
      <c r="S260" s="57">
        <v>4.2</v>
      </c>
      <c r="T260" s="14" t="s">
        <v>3</v>
      </c>
      <c r="U260" s="26">
        <v>0.22900000000000001</v>
      </c>
      <c r="V260" s="56">
        <f t="shared" si="50"/>
        <v>4.1732000000000005</v>
      </c>
      <c r="W260" s="44"/>
      <c r="X260" s="72"/>
      <c r="Z260" s="53"/>
      <c r="AA260" s="72"/>
      <c r="AB260" s="56"/>
      <c r="AC260" s="47">
        <v>4.4000000000000004</v>
      </c>
      <c r="AD260" s="72">
        <v>0.40100000000000002</v>
      </c>
      <c r="AE260" s="56">
        <f>0.791*(1.697*AC260-3.557)+0.851</f>
        <v>3.9436518000000009</v>
      </c>
      <c r="AF260" s="54"/>
      <c r="AG260" s="72"/>
      <c r="AH260" s="56"/>
      <c r="AI260" s="45" t="s">
        <v>73</v>
      </c>
      <c r="AJ260" s="19">
        <v>4.4000000000000004</v>
      </c>
      <c r="AK260" s="12"/>
      <c r="AL260" s="30" t="s">
        <v>138</v>
      </c>
      <c r="AM260" s="33"/>
      <c r="AN260" s="30"/>
      <c r="AQ260" s="13"/>
      <c r="AR260" s="13"/>
      <c r="AS260" s="13">
        <v>4.2</v>
      </c>
      <c r="AT260" s="14" t="s">
        <v>3</v>
      </c>
      <c r="AU260" s="13"/>
      <c r="AV260" s="13"/>
      <c r="AW260" s="12"/>
      <c r="AX260" s="12"/>
      <c r="AY260" s="13"/>
      <c r="AZ260" s="29" t="s">
        <v>140</v>
      </c>
    </row>
    <row r="261" spans="1:52" x14ac:dyDescent="0.25">
      <c r="A261" s="1" t="s">
        <v>2</v>
      </c>
      <c r="B261" s="2">
        <v>3.1</v>
      </c>
      <c r="C261" s="74">
        <f t="shared" si="51"/>
        <v>3.3031000000000001</v>
      </c>
      <c r="D261" s="70">
        <v>-113.523</v>
      </c>
      <c r="E261" s="10">
        <v>37.951000000000001</v>
      </c>
      <c r="F261" s="17">
        <v>7</v>
      </c>
      <c r="G261" s="1">
        <v>1973</v>
      </c>
      <c r="H261">
        <v>5</v>
      </c>
      <c r="I261">
        <v>20</v>
      </c>
      <c r="J261">
        <v>16</v>
      </c>
      <c r="K261">
        <v>20</v>
      </c>
      <c r="L261">
        <v>6.6</v>
      </c>
      <c r="M261" s="73">
        <f t="shared" si="52"/>
        <v>0.22900000000000001</v>
      </c>
      <c r="N261" s="2">
        <v>0.01</v>
      </c>
      <c r="O261" s="3" t="s">
        <v>235</v>
      </c>
      <c r="P261" s="76"/>
      <c r="Q261" s="67">
        <f t="shared" si="48"/>
        <v>3.3031000000000001</v>
      </c>
      <c r="R261" s="72">
        <f t="shared" si="49"/>
        <v>0.22900000000000001</v>
      </c>
      <c r="S261" s="57">
        <v>3.1</v>
      </c>
      <c r="T261" s="14" t="s">
        <v>3</v>
      </c>
      <c r="U261" s="26">
        <v>0.22900000000000001</v>
      </c>
      <c r="V261" s="56">
        <f t="shared" si="50"/>
        <v>3.3031000000000001</v>
      </c>
      <c r="W261" s="44"/>
      <c r="X261" s="72"/>
      <c r="Z261" s="47"/>
      <c r="AA261" s="72"/>
      <c r="AB261" s="56"/>
      <c r="AC261" s="44"/>
      <c r="AD261" s="72"/>
      <c r="AE261" s="56"/>
      <c r="AF261" s="45"/>
      <c r="AG261" s="72"/>
      <c r="AH261" s="56"/>
      <c r="AI261" s="45"/>
      <c r="AK261" s="12"/>
      <c r="AL261" s="12"/>
      <c r="AM261" s="19"/>
      <c r="AQ261" s="13"/>
      <c r="AR261" s="13"/>
      <c r="AS261" s="13">
        <v>3.1</v>
      </c>
      <c r="AT261" s="14" t="s">
        <v>3</v>
      </c>
      <c r="AU261" s="13"/>
      <c r="AV261" s="13"/>
      <c r="AW261" s="12"/>
      <c r="AX261" s="12"/>
      <c r="AY261" s="13"/>
      <c r="AZ261" s="12"/>
    </row>
    <row r="262" spans="1:52" x14ac:dyDescent="0.25">
      <c r="A262" s="1" t="s">
        <v>2</v>
      </c>
      <c r="B262" s="2">
        <v>2.7</v>
      </c>
      <c r="C262" s="74">
        <f t="shared" si="51"/>
        <v>2.9867000000000004</v>
      </c>
      <c r="D262" s="70">
        <v>-111.42700000000001</v>
      </c>
      <c r="E262" s="10">
        <v>39.098999999999997</v>
      </c>
      <c r="F262" s="17">
        <v>7</v>
      </c>
      <c r="G262" s="1">
        <v>1973</v>
      </c>
      <c r="H262">
        <v>7</v>
      </c>
      <c r="I262">
        <v>16</v>
      </c>
      <c r="J262">
        <v>6</v>
      </c>
      <c r="K262">
        <v>36</v>
      </c>
      <c r="L262">
        <v>42.1</v>
      </c>
      <c r="M262" s="73">
        <f t="shared" si="52"/>
        <v>0.22900000000000001</v>
      </c>
      <c r="N262" s="2">
        <v>0.01</v>
      </c>
      <c r="O262" s="3" t="s">
        <v>235</v>
      </c>
      <c r="P262" s="76"/>
      <c r="Q262" s="67">
        <f t="shared" si="48"/>
        <v>2.9867000000000004</v>
      </c>
      <c r="R262" s="72">
        <f t="shared" si="49"/>
        <v>0.22900000000000001</v>
      </c>
      <c r="S262" s="57">
        <v>2.7</v>
      </c>
      <c r="T262" s="14" t="s">
        <v>3</v>
      </c>
      <c r="U262" s="26">
        <v>0.22900000000000001</v>
      </c>
      <c r="V262" s="56">
        <f t="shared" si="50"/>
        <v>2.9867000000000004</v>
      </c>
      <c r="W262" s="44"/>
      <c r="X262" s="72"/>
      <c r="Z262" s="47"/>
      <c r="AA262" s="72"/>
      <c r="AB262" s="56"/>
      <c r="AC262" s="47">
        <v>4.2</v>
      </c>
      <c r="AD262" s="72">
        <v>0.40100000000000002</v>
      </c>
      <c r="AE262" s="56">
        <f>0.791*(1.697*AC262-3.557)+0.851</f>
        <v>3.6751864000000007</v>
      </c>
      <c r="AF262" s="45"/>
      <c r="AG262" s="72"/>
      <c r="AH262" s="56"/>
      <c r="AI262" s="45"/>
      <c r="AJ262" s="19">
        <v>4.2</v>
      </c>
      <c r="AK262" s="12"/>
      <c r="AL262" s="12"/>
      <c r="AM262" s="19"/>
      <c r="AQ262" s="13"/>
      <c r="AR262" s="13"/>
      <c r="AS262" s="13">
        <v>2.7</v>
      </c>
      <c r="AT262" s="14" t="s">
        <v>3</v>
      </c>
      <c r="AU262" s="13"/>
      <c r="AV262" s="13"/>
      <c r="AW262" s="12"/>
      <c r="AX262" s="12"/>
      <c r="AY262" s="13"/>
      <c r="AZ262" s="12"/>
    </row>
    <row r="263" spans="1:52" x14ac:dyDescent="0.25">
      <c r="A263" s="1" t="s">
        <v>2</v>
      </c>
      <c r="B263" s="2">
        <v>2.9</v>
      </c>
      <c r="C263" s="74">
        <f t="shared" si="51"/>
        <v>3.1448999999999998</v>
      </c>
      <c r="D263" s="70">
        <v>-112.41500000000001</v>
      </c>
      <c r="E263" s="10">
        <v>41.93</v>
      </c>
      <c r="F263" s="17">
        <v>7</v>
      </c>
      <c r="G263" s="1">
        <v>1973</v>
      </c>
      <c r="H263">
        <v>7</v>
      </c>
      <c r="I263">
        <v>22</v>
      </c>
      <c r="J263">
        <v>12</v>
      </c>
      <c r="K263">
        <v>35</v>
      </c>
      <c r="L263">
        <v>52.8</v>
      </c>
      <c r="M263" s="73">
        <f t="shared" si="52"/>
        <v>0.25600000000000001</v>
      </c>
      <c r="N263" s="2">
        <v>0.01</v>
      </c>
      <c r="O263" s="3" t="s">
        <v>235</v>
      </c>
      <c r="P263" s="76"/>
      <c r="Q263" s="67">
        <f>Y263</f>
        <v>3.1448999999999998</v>
      </c>
      <c r="R263" s="72">
        <f>X263</f>
        <v>0.25600000000000001</v>
      </c>
      <c r="S263" s="44"/>
      <c r="T263" s="14"/>
      <c r="W263" s="57">
        <v>2.9</v>
      </c>
      <c r="X263" s="72">
        <v>0.25600000000000001</v>
      </c>
      <c r="Y263" s="56">
        <f>0.791*W263+0.851</f>
        <v>3.1448999999999998</v>
      </c>
      <c r="Z263" s="47"/>
      <c r="AA263" s="72"/>
      <c r="AB263" s="56"/>
      <c r="AC263" s="44"/>
      <c r="AD263" s="72"/>
      <c r="AE263" s="56"/>
      <c r="AF263" s="45"/>
      <c r="AG263" s="72"/>
      <c r="AH263" s="56"/>
      <c r="AI263" s="45"/>
      <c r="AK263" s="12"/>
      <c r="AL263" s="12"/>
      <c r="AM263" s="19"/>
      <c r="AQ263" s="13"/>
      <c r="AR263" s="13">
        <v>2.9</v>
      </c>
      <c r="AS263" s="13"/>
      <c r="AT263" s="14"/>
      <c r="AU263" s="13"/>
      <c r="AV263" s="13"/>
      <c r="AW263" s="12"/>
      <c r="AX263" s="12"/>
      <c r="AY263" s="13"/>
      <c r="AZ263" s="12"/>
    </row>
    <row r="264" spans="1:52" x14ac:dyDescent="0.25">
      <c r="A264" s="1" t="s">
        <v>2</v>
      </c>
      <c r="B264" s="2">
        <v>2.7</v>
      </c>
      <c r="C264" s="74">
        <f t="shared" si="51"/>
        <v>2.9867000000000004</v>
      </c>
      <c r="D264" s="70">
        <v>-111.43300000000001</v>
      </c>
      <c r="E264" s="10">
        <v>40.283999999999999</v>
      </c>
      <c r="F264" s="17">
        <v>7</v>
      </c>
      <c r="G264" s="1">
        <v>1973</v>
      </c>
      <c r="H264">
        <v>8</v>
      </c>
      <c r="I264">
        <v>19</v>
      </c>
      <c r="J264">
        <v>19</v>
      </c>
      <c r="K264">
        <v>13</v>
      </c>
      <c r="L264">
        <v>4.8</v>
      </c>
      <c r="M264" s="73">
        <f t="shared" si="52"/>
        <v>0.25600000000000001</v>
      </c>
      <c r="N264" s="2">
        <v>0.01</v>
      </c>
      <c r="O264" s="3" t="s">
        <v>235</v>
      </c>
      <c r="P264" s="76"/>
      <c r="Q264" s="67">
        <f>Y264</f>
        <v>2.9867000000000004</v>
      </c>
      <c r="R264" s="72">
        <f>X264</f>
        <v>0.25600000000000001</v>
      </c>
      <c r="S264" s="44"/>
      <c r="T264" s="14"/>
      <c r="W264" s="57">
        <v>2.7</v>
      </c>
      <c r="X264" s="72">
        <v>0.25600000000000001</v>
      </c>
      <c r="Y264" s="56">
        <f>0.791*W264+0.851</f>
        <v>2.9867000000000004</v>
      </c>
      <c r="Z264" s="47"/>
      <c r="AA264" s="72"/>
      <c r="AB264" s="56"/>
      <c r="AC264" s="44"/>
      <c r="AD264" s="72"/>
      <c r="AE264" s="56"/>
      <c r="AF264" s="45"/>
      <c r="AG264" s="72"/>
      <c r="AH264" s="56"/>
      <c r="AI264" s="45"/>
      <c r="AK264" s="12"/>
      <c r="AL264" s="12"/>
      <c r="AM264" s="19"/>
      <c r="AQ264" s="13"/>
      <c r="AR264" s="13">
        <v>2.7</v>
      </c>
      <c r="AS264" s="13"/>
      <c r="AT264" s="14"/>
      <c r="AU264" s="13"/>
      <c r="AV264" s="13"/>
      <c r="AW264" s="12"/>
      <c r="AX264" s="12"/>
      <c r="AY264" s="13"/>
      <c r="AZ264" s="12"/>
    </row>
    <row r="265" spans="1:52" x14ac:dyDescent="0.25">
      <c r="A265" s="1" t="s">
        <v>2</v>
      </c>
      <c r="B265" s="2">
        <v>3.4</v>
      </c>
      <c r="C265" s="74">
        <f t="shared" si="51"/>
        <v>3.5404</v>
      </c>
      <c r="D265" s="70">
        <v>-112.67700000000001</v>
      </c>
      <c r="E265" s="10">
        <v>41.996000000000002</v>
      </c>
      <c r="F265" s="17">
        <v>7</v>
      </c>
      <c r="G265" s="1">
        <v>1973</v>
      </c>
      <c r="H265">
        <v>11</v>
      </c>
      <c r="I265">
        <v>20</v>
      </c>
      <c r="J265">
        <v>23</v>
      </c>
      <c r="K265">
        <v>36</v>
      </c>
      <c r="L265">
        <v>30.3</v>
      </c>
      <c r="M265" s="73">
        <f t="shared" si="52"/>
        <v>0.22900000000000001</v>
      </c>
      <c r="N265" s="2">
        <v>0.01</v>
      </c>
      <c r="O265" s="3" t="s">
        <v>235</v>
      </c>
      <c r="P265" s="76"/>
      <c r="Q265" s="67">
        <f>V265</f>
        <v>3.5404</v>
      </c>
      <c r="R265" s="72">
        <f>U265</f>
        <v>0.22900000000000001</v>
      </c>
      <c r="S265" s="57">
        <v>3.4</v>
      </c>
      <c r="T265" s="14" t="s">
        <v>3</v>
      </c>
      <c r="U265" s="26">
        <v>0.22900000000000001</v>
      </c>
      <c r="V265" s="56">
        <f>0.791*S265+0.851</f>
        <v>3.5404</v>
      </c>
      <c r="W265" s="44"/>
      <c r="X265" s="72"/>
      <c r="Z265" s="47"/>
      <c r="AA265" s="72"/>
      <c r="AB265" s="56"/>
      <c r="AC265" s="44"/>
      <c r="AD265" s="72"/>
      <c r="AE265" s="56"/>
      <c r="AF265" s="45"/>
      <c r="AG265" s="72"/>
      <c r="AH265" s="56"/>
      <c r="AI265" s="45"/>
      <c r="AK265" s="12"/>
      <c r="AL265" s="12"/>
      <c r="AM265" s="19"/>
      <c r="AQ265" s="13"/>
      <c r="AR265" s="13"/>
      <c r="AS265" s="13">
        <v>3.4</v>
      </c>
      <c r="AT265" s="14" t="s">
        <v>3</v>
      </c>
      <c r="AU265" s="13"/>
      <c r="AV265" s="13"/>
      <c r="AW265" s="12"/>
      <c r="AX265" s="12"/>
      <c r="AY265" s="13"/>
      <c r="AZ265" s="12"/>
    </row>
    <row r="266" spans="1:52" x14ac:dyDescent="0.25">
      <c r="A266" s="1" t="s">
        <v>2</v>
      </c>
      <c r="B266" s="2">
        <v>2.7</v>
      </c>
      <c r="C266" s="74">
        <f t="shared" si="51"/>
        <v>2.9867000000000004</v>
      </c>
      <c r="D266" s="70">
        <v>-112.68300000000001</v>
      </c>
      <c r="E266" s="10">
        <v>41.965000000000003</v>
      </c>
      <c r="F266" s="17">
        <v>7</v>
      </c>
      <c r="G266" s="1">
        <v>1973</v>
      </c>
      <c r="H266">
        <v>11</v>
      </c>
      <c r="I266">
        <v>20</v>
      </c>
      <c r="J266">
        <v>23</v>
      </c>
      <c r="K266">
        <v>47</v>
      </c>
      <c r="L266">
        <v>44.5</v>
      </c>
      <c r="M266" s="73">
        <f t="shared" si="52"/>
        <v>0.25600000000000001</v>
      </c>
      <c r="N266" s="2">
        <v>0.01</v>
      </c>
      <c r="O266" s="3" t="s">
        <v>235</v>
      </c>
      <c r="P266" s="76"/>
      <c r="Q266" s="67">
        <f>Y266</f>
        <v>2.9867000000000004</v>
      </c>
      <c r="R266" s="72">
        <f>X266</f>
        <v>0.25600000000000001</v>
      </c>
      <c r="S266" s="44"/>
      <c r="T266" s="14"/>
      <c r="W266" s="57">
        <v>2.7</v>
      </c>
      <c r="X266" s="72">
        <v>0.25600000000000001</v>
      </c>
      <c r="Y266" s="56">
        <f>0.791*W266+0.851</f>
        <v>2.9867000000000004</v>
      </c>
      <c r="Z266" s="47"/>
      <c r="AA266" s="72"/>
      <c r="AB266" s="56"/>
      <c r="AC266" s="44"/>
      <c r="AD266" s="72"/>
      <c r="AE266" s="56"/>
      <c r="AF266" s="45"/>
      <c r="AG266" s="72"/>
      <c r="AH266" s="56"/>
      <c r="AI266" s="45"/>
      <c r="AK266" s="12"/>
      <c r="AL266" s="12"/>
      <c r="AM266" s="19"/>
      <c r="AQ266" s="13"/>
      <c r="AR266" s="13">
        <v>2.7</v>
      </c>
      <c r="AS266" s="13"/>
      <c r="AT266" s="14"/>
      <c r="AU266" s="13"/>
      <c r="AV266" s="13"/>
      <c r="AW266" s="12"/>
      <c r="AX266" s="12"/>
      <c r="AY266" s="13"/>
      <c r="AZ266" s="12"/>
    </row>
    <row r="267" spans="1:52" x14ac:dyDescent="0.25">
      <c r="A267" s="1" t="s">
        <v>2</v>
      </c>
      <c r="B267" s="2">
        <v>2.5</v>
      </c>
      <c r="C267" s="74">
        <f t="shared" si="51"/>
        <v>2.8285</v>
      </c>
      <c r="D267" s="70">
        <v>-112.70399999999999</v>
      </c>
      <c r="E267" s="10">
        <v>41.926000000000002</v>
      </c>
      <c r="F267" s="17">
        <v>7</v>
      </c>
      <c r="G267" s="1">
        <v>1973</v>
      </c>
      <c r="H267">
        <v>11</v>
      </c>
      <c r="I267">
        <v>21</v>
      </c>
      <c r="J267">
        <v>0</v>
      </c>
      <c r="K267">
        <v>37</v>
      </c>
      <c r="L267">
        <v>46.2</v>
      </c>
      <c r="M267" s="73">
        <f t="shared" si="52"/>
        <v>0.25600000000000001</v>
      </c>
      <c r="N267" s="2">
        <v>0.01</v>
      </c>
      <c r="O267" s="3" t="s">
        <v>235</v>
      </c>
      <c r="P267" s="76"/>
      <c r="Q267" s="67">
        <f>Y267</f>
        <v>2.8285</v>
      </c>
      <c r="R267" s="72">
        <f>X267</f>
        <v>0.25600000000000001</v>
      </c>
      <c r="S267" s="44"/>
      <c r="T267" s="14"/>
      <c r="W267" s="57">
        <v>2.5</v>
      </c>
      <c r="X267" s="72">
        <v>0.25600000000000001</v>
      </c>
      <c r="Y267" s="56">
        <f>0.791*W267+0.851</f>
        <v>2.8285</v>
      </c>
      <c r="Z267" s="47"/>
      <c r="AA267" s="72"/>
      <c r="AB267" s="56"/>
      <c r="AC267" s="44"/>
      <c r="AD267" s="72"/>
      <c r="AE267" s="56"/>
      <c r="AF267" s="45"/>
      <c r="AG267" s="72"/>
      <c r="AH267" s="56"/>
      <c r="AI267" s="45"/>
      <c r="AK267" s="12"/>
      <c r="AL267" s="12"/>
      <c r="AM267" s="19"/>
      <c r="AQ267" s="13"/>
      <c r="AR267" s="13">
        <v>2.5</v>
      </c>
      <c r="AS267" s="13"/>
      <c r="AT267" s="14"/>
      <c r="AU267" s="13"/>
      <c r="AV267" s="13"/>
      <c r="AW267" s="12"/>
      <c r="AX267" s="12"/>
      <c r="AY267" s="13"/>
      <c r="AZ267" s="12"/>
    </row>
    <row r="268" spans="1:52" x14ac:dyDescent="0.25">
      <c r="A268" s="1" t="s">
        <v>2</v>
      </c>
      <c r="B268" s="2">
        <v>2.7</v>
      </c>
      <c r="C268" s="74">
        <f t="shared" si="51"/>
        <v>2.9867000000000004</v>
      </c>
      <c r="D268" s="70">
        <v>-112.777</v>
      </c>
      <c r="E268" s="10">
        <v>42.003999999999998</v>
      </c>
      <c r="F268" s="17">
        <v>7</v>
      </c>
      <c r="G268" s="1">
        <v>1973</v>
      </c>
      <c r="H268">
        <v>12</v>
      </c>
      <c r="I268">
        <v>3</v>
      </c>
      <c r="J268">
        <v>18</v>
      </c>
      <c r="K268">
        <v>42</v>
      </c>
      <c r="L268">
        <v>47.3</v>
      </c>
      <c r="M268" s="73">
        <f t="shared" si="52"/>
        <v>0.25600000000000001</v>
      </c>
      <c r="N268" s="2">
        <v>0.01</v>
      </c>
      <c r="O268" s="3" t="s">
        <v>235</v>
      </c>
      <c r="P268" s="76"/>
      <c r="Q268" s="67">
        <f>Y268</f>
        <v>2.9867000000000004</v>
      </c>
      <c r="R268" s="72">
        <f>X268</f>
        <v>0.25600000000000001</v>
      </c>
      <c r="S268" s="44"/>
      <c r="T268" s="14"/>
      <c r="W268" s="57">
        <v>2.7</v>
      </c>
      <c r="X268" s="72">
        <v>0.25600000000000001</v>
      </c>
      <c r="Y268" s="56">
        <f>0.791*W268+0.851</f>
        <v>2.9867000000000004</v>
      </c>
      <c r="Z268" s="47"/>
      <c r="AA268" s="72"/>
      <c r="AB268" s="56"/>
      <c r="AC268" s="44"/>
      <c r="AD268" s="72"/>
      <c r="AE268" s="56"/>
      <c r="AF268" s="45"/>
      <c r="AG268" s="72"/>
      <c r="AH268" s="56"/>
      <c r="AI268" s="45"/>
      <c r="AK268" s="12"/>
      <c r="AL268" s="12"/>
      <c r="AM268" s="19"/>
      <c r="AQ268" s="13"/>
      <c r="AR268" s="13">
        <v>2.7</v>
      </c>
      <c r="AS268" s="13"/>
      <c r="AT268" s="14"/>
      <c r="AU268" s="13"/>
      <c r="AV268" s="13"/>
      <c r="AW268" s="12"/>
      <c r="AX268" s="12"/>
      <c r="AY268" s="13"/>
      <c r="AZ268" s="12"/>
    </row>
    <row r="269" spans="1:52" x14ac:dyDescent="0.25">
      <c r="A269" s="1" t="s">
        <v>2</v>
      </c>
      <c r="B269" s="2">
        <v>2.9</v>
      </c>
      <c r="C269" s="74">
        <f t="shared" si="51"/>
        <v>3.1448999999999998</v>
      </c>
      <c r="D269" s="70">
        <v>-112.819</v>
      </c>
      <c r="E269" s="10">
        <v>42.006</v>
      </c>
      <c r="F269" s="17">
        <v>7</v>
      </c>
      <c r="G269" s="1">
        <v>1973</v>
      </c>
      <c r="H269">
        <v>12</v>
      </c>
      <c r="I269">
        <v>3</v>
      </c>
      <c r="J269">
        <v>20</v>
      </c>
      <c r="K269">
        <v>59</v>
      </c>
      <c r="L269">
        <v>58.2</v>
      </c>
      <c r="M269" s="73">
        <f t="shared" si="52"/>
        <v>0.25600000000000001</v>
      </c>
      <c r="N269" s="2">
        <v>0.01</v>
      </c>
      <c r="O269" s="3" t="s">
        <v>235</v>
      </c>
      <c r="P269" s="76"/>
      <c r="Q269" s="67">
        <f>Y269</f>
        <v>3.1448999999999998</v>
      </c>
      <c r="R269" s="72">
        <f>X269</f>
        <v>0.25600000000000001</v>
      </c>
      <c r="S269" s="44"/>
      <c r="T269" s="14"/>
      <c r="W269" s="57">
        <v>2.9</v>
      </c>
      <c r="X269" s="72">
        <v>0.25600000000000001</v>
      </c>
      <c r="Y269" s="56">
        <f>0.791*W269+0.851</f>
        <v>3.1448999999999998</v>
      </c>
      <c r="Z269" s="47"/>
      <c r="AA269" s="72"/>
      <c r="AB269" s="56"/>
      <c r="AC269" s="44"/>
      <c r="AD269" s="72"/>
      <c r="AE269" s="56"/>
      <c r="AF269" s="45"/>
      <c r="AG269" s="72"/>
      <c r="AH269" s="56"/>
      <c r="AI269" s="45"/>
      <c r="AK269" s="12"/>
      <c r="AL269" s="12"/>
      <c r="AM269" s="19"/>
      <c r="AQ269" s="13"/>
      <c r="AR269" s="13">
        <v>2.9</v>
      </c>
      <c r="AS269" s="13"/>
      <c r="AT269" s="14"/>
      <c r="AU269" s="13"/>
      <c r="AV269" s="13"/>
      <c r="AW269" s="12"/>
      <c r="AX269" s="12"/>
      <c r="AY269" s="13"/>
      <c r="AZ269" s="12"/>
    </row>
    <row r="270" spans="1:52" x14ac:dyDescent="0.25">
      <c r="A270" s="21" t="s">
        <v>1</v>
      </c>
      <c r="B270" s="13">
        <v>4.0999999999999996</v>
      </c>
      <c r="C270" s="42">
        <f t="shared" si="51"/>
        <v>3.1369900000000004</v>
      </c>
      <c r="D270" s="71">
        <v>-113.03</v>
      </c>
      <c r="E270" s="18">
        <v>37.71</v>
      </c>
      <c r="F270" s="20">
        <v>5</v>
      </c>
      <c r="G270" s="21">
        <v>1974</v>
      </c>
      <c r="H270" s="12">
        <v>4</v>
      </c>
      <c r="I270" s="12">
        <v>29</v>
      </c>
      <c r="J270" s="12">
        <v>5</v>
      </c>
      <c r="K270" s="12">
        <v>44</v>
      </c>
      <c r="L270" s="12">
        <v>35.700000000000003</v>
      </c>
      <c r="M270" s="73">
        <f t="shared" si="52"/>
        <v>0.23200000000000001</v>
      </c>
      <c r="N270" s="2">
        <v>0.01</v>
      </c>
      <c r="O270" s="3" t="s">
        <v>235</v>
      </c>
      <c r="P270" s="76"/>
      <c r="Q270" s="67">
        <f>AB270</f>
        <v>3.1369900000000004</v>
      </c>
      <c r="R270" s="72">
        <f>AA270</f>
        <v>0.23200000000000001</v>
      </c>
      <c r="S270" s="44"/>
      <c r="T270" s="14"/>
      <c r="W270" s="44"/>
      <c r="X270" s="72"/>
      <c r="Z270" s="59">
        <v>3</v>
      </c>
      <c r="AA270" s="72">
        <v>0.23200000000000001</v>
      </c>
      <c r="AB270" s="56">
        <f>0.791*(Z270-0.11)+0.851</f>
        <v>3.1369900000000004</v>
      </c>
      <c r="AC270" s="44">
        <v>4.0999999999999996</v>
      </c>
      <c r="AD270" s="72">
        <v>0.40100000000000002</v>
      </c>
      <c r="AE270" s="56">
        <f>0.791*(1.697*AC270-3.557)+0.851</f>
        <v>3.5409537000000002</v>
      </c>
      <c r="AF270" s="45"/>
      <c r="AG270" s="72"/>
      <c r="AH270" s="56"/>
      <c r="AI270" s="45" t="s">
        <v>21</v>
      </c>
      <c r="AJ270" s="13">
        <v>4.0999999999999996</v>
      </c>
      <c r="AK270" s="12">
        <v>0</v>
      </c>
      <c r="AL270" s="12">
        <v>0</v>
      </c>
      <c r="AM270" s="19">
        <v>3</v>
      </c>
      <c r="AO270" s="12">
        <v>478</v>
      </c>
      <c r="AP270" s="13">
        <v>2</v>
      </c>
      <c r="AQ270" s="13"/>
      <c r="AR270" s="13"/>
      <c r="AS270" s="13"/>
      <c r="AT270" s="14"/>
      <c r="AU270" s="13"/>
      <c r="AV270" s="13"/>
      <c r="AW270" s="12"/>
      <c r="AX270" s="12"/>
      <c r="AY270" s="13"/>
      <c r="AZ270" s="12"/>
    </row>
    <row r="271" spans="1:52" x14ac:dyDescent="0.25">
      <c r="A271" s="21" t="s">
        <v>1</v>
      </c>
      <c r="B271" s="13">
        <v>4.4000000000000004</v>
      </c>
      <c r="C271" s="42">
        <f t="shared" si="51"/>
        <v>3.2951900000000003</v>
      </c>
      <c r="D271" s="71">
        <v>-112.98</v>
      </c>
      <c r="E271" s="18">
        <v>37.81</v>
      </c>
      <c r="F271" s="20">
        <v>5</v>
      </c>
      <c r="G271" s="21">
        <v>1974</v>
      </c>
      <c r="H271" s="12">
        <v>4</v>
      </c>
      <c r="I271" s="12">
        <v>29</v>
      </c>
      <c r="J271" s="12">
        <v>7</v>
      </c>
      <c r="K271" s="12">
        <v>35</v>
      </c>
      <c r="L271" s="12">
        <v>51.8</v>
      </c>
      <c r="M271" s="73">
        <f t="shared" si="52"/>
        <v>0.23200000000000001</v>
      </c>
      <c r="N271" s="2">
        <v>0.01</v>
      </c>
      <c r="O271" s="3" t="s">
        <v>235</v>
      </c>
      <c r="P271" s="76"/>
      <c r="Q271" s="67">
        <f>AB271</f>
        <v>3.2951900000000003</v>
      </c>
      <c r="R271" s="72">
        <f>AA271</f>
        <v>0.23200000000000001</v>
      </c>
      <c r="S271" s="44"/>
      <c r="T271" s="14"/>
      <c r="W271" s="44"/>
      <c r="X271" s="72"/>
      <c r="Z271" s="59">
        <v>3.2</v>
      </c>
      <c r="AA271" s="72">
        <v>0.23200000000000001</v>
      </c>
      <c r="AB271" s="56">
        <f>0.791*(Z271-0.11)+0.851</f>
        <v>3.2951900000000003</v>
      </c>
      <c r="AC271" s="44">
        <v>4.4000000000000004</v>
      </c>
      <c r="AD271" s="72">
        <v>0.40100000000000002</v>
      </c>
      <c r="AE271" s="56">
        <f>0.791*(1.697*AC271-3.557)+0.851</f>
        <v>3.9436518000000009</v>
      </c>
      <c r="AF271" s="45"/>
      <c r="AG271" s="72"/>
      <c r="AH271" s="56"/>
      <c r="AI271" s="45" t="s">
        <v>29</v>
      </c>
      <c r="AJ271" s="13">
        <v>4.4000000000000004</v>
      </c>
      <c r="AK271" s="12">
        <v>0</v>
      </c>
      <c r="AL271" s="12">
        <v>0</v>
      </c>
      <c r="AM271" s="19">
        <v>3.2</v>
      </c>
      <c r="AO271" s="12">
        <v>478</v>
      </c>
      <c r="AP271" s="13">
        <v>2</v>
      </c>
      <c r="AQ271" s="13"/>
      <c r="AR271" s="13"/>
      <c r="AS271" s="13"/>
      <c r="AT271" s="14"/>
      <c r="AU271" s="13"/>
      <c r="AV271" s="13"/>
      <c r="AW271" s="12"/>
      <c r="AX271" s="12"/>
      <c r="AY271" s="13"/>
      <c r="AZ271" s="12"/>
    </row>
    <row r="272" spans="1:52" x14ac:dyDescent="0.25">
      <c r="A272" s="1" t="s">
        <v>2</v>
      </c>
      <c r="B272" s="2">
        <v>2.7</v>
      </c>
      <c r="C272" s="74">
        <f t="shared" si="51"/>
        <v>2.9867000000000004</v>
      </c>
      <c r="D272" s="70">
        <v>-111.48399999999999</v>
      </c>
      <c r="E272" s="10">
        <v>39.021000000000001</v>
      </c>
      <c r="F272" s="17">
        <v>7</v>
      </c>
      <c r="G272" s="1">
        <v>1974</v>
      </c>
      <c r="H272">
        <v>5</v>
      </c>
      <c r="I272">
        <v>29</v>
      </c>
      <c r="J272">
        <v>7</v>
      </c>
      <c r="K272">
        <v>20</v>
      </c>
      <c r="L272">
        <v>19.5</v>
      </c>
      <c r="M272" s="73">
        <f t="shared" si="52"/>
        <v>0.25600000000000001</v>
      </c>
      <c r="N272" s="2">
        <v>0.01</v>
      </c>
      <c r="O272" s="3" t="s">
        <v>235</v>
      </c>
      <c r="P272" s="76"/>
      <c r="Q272" s="67">
        <f>Y272</f>
        <v>2.9867000000000004</v>
      </c>
      <c r="R272" s="72">
        <f>X272</f>
        <v>0.25600000000000001</v>
      </c>
      <c r="S272" s="44"/>
      <c r="T272" s="14"/>
      <c r="W272" s="57">
        <v>2.7</v>
      </c>
      <c r="X272" s="72">
        <v>0.25600000000000001</v>
      </c>
      <c r="Y272" s="56">
        <f>0.791*W272+0.851</f>
        <v>2.9867000000000004</v>
      </c>
      <c r="Z272" s="47"/>
      <c r="AA272" s="72"/>
      <c r="AB272" s="56"/>
      <c r="AC272" s="44"/>
      <c r="AD272" s="72"/>
      <c r="AE272" s="56"/>
      <c r="AF272" s="45"/>
      <c r="AG272" s="72"/>
      <c r="AH272" s="56"/>
      <c r="AI272" s="45"/>
      <c r="AK272" s="12"/>
      <c r="AL272" s="12"/>
      <c r="AM272" s="19"/>
      <c r="AQ272" s="13"/>
      <c r="AR272" s="13">
        <v>2.7</v>
      </c>
      <c r="AS272" s="13"/>
      <c r="AT272" s="14"/>
      <c r="AU272" s="13"/>
      <c r="AV272" s="13"/>
      <c r="AW272" s="12"/>
      <c r="AX272" s="12"/>
      <c r="AY272" s="13"/>
      <c r="AZ272" s="12"/>
    </row>
    <row r="273" spans="1:52" x14ac:dyDescent="0.25">
      <c r="A273" s="1" t="s">
        <v>2</v>
      </c>
      <c r="B273" s="2">
        <v>2.7</v>
      </c>
      <c r="C273" s="74">
        <f t="shared" si="51"/>
        <v>2.9867000000000004</v>
      </c>
      <c r="D273" s="70">
        <v>-112.131</v>
      </c>
      <c r="E273" s="10">
        <v>39.432000000000002</v>
      </c>
      <c r="F273" s="17">
        <v>7</v>
      </c>
      <c r="G273" s="1">
        <v>1974</v>
      </c>
      <c r="H273">
        <v>7</v>
      </c>
      <c r="I273">
        <v>12</v>
      </c>
      <c r="J273">
        <v>8</v>
      </c>
      <c r="K273">
        <v>36</v>
      </c>
      <c r="L273">
        <v>4.7</v>
      </c>
      <c r="M273" s="73">
        <f t="shared" si="52"/>
        <v>0.22900000000000001</v>
      </c>
      <c r="N273" s="2">
        <v>0.01</v>
      </c>
      <c r="O273" s="3" t="s">
        <v>235</v>
      </c>
      <c r="P273" s="76"/>
      <c r="Q273" s="67">
        <f>V273</f>
        <v>2.9867000000000004</v>
      </c>
      <c r="R273" s="72">
        <f>U273</f>
        <v>0.22900000000000001</v>
      </c>
      <c r="S273" s="57">
        <v>2.7</v>
      </c>
      <c r="T273" s="14" t="s">
        <v>3</v>
      </c>
      <c r="U273" s="26">
        <v>0.22900000000000001</v>
      </c>
      <c r="V273" s="56">
        <f>0.791*S273+0.851</f>
        <v>2.9867000000000004</v>
      </c>
      <c r="W273" s="44"/>
      <c r="X273" s="72"/>
      <c r="Z273" s="47"/>
      <c r="AA273" s="72"/>
      <c r="AB273" s="56"/>
      <c r="AC273" s="44"/>
      <c r="AD273" s="72"/>
      <c r="AE273" s="56"/>
      <c r="AF273" s="45"/>
      <c r="AG273" s="72"/>
      <c r="AH273" s="56"/>
      <c r="AI273" s="45"/>
      <c r="AK273" s="12"/>
      <c r="AL273" s="12"/>
      <c r="AM273" s="19"/>
      <c r="AQ273" s="13"/>
      <c r="AR273" s="13"/>
      <c r="AS273" s="13">
        <v>2.7</v>
      </c>
      <c r="AT273" s="14" t="s">
        <v>3</v>
      </c>
      <c r="AU273" s="13"/>
      <c r="AV273" s="13"/>
      <c r="AW273" s="12"/>
      <c r="AX273" s="12"/>
      <c r="AY273" s="13"/>
      <c r="AZ273" s="12"/>
    </row>
    <row r="274" spans="1:52" x14ac:dyDescent="0.25">
      <c r="A274" s="1" t="s">
        <v>2</v>
      </c>
      <c r="B274" s="2">
        <v>2.7</v>
      </c>
      <c r="C274" s="74">
        <f t="shared" si="51"/>
        <v>2.9867000000000004</v>
      </c>
      <c r="D274" s="70">
        <v>-111.999</v>
      </c>
      <c r="E274" s="10">
        <v>38.688000000000002</v>
      </c>
      <c r="F274" s="17">
        <v>7</v>
      </c>
      <c r="G274" s="1">
        <v>1974</v>
      </c>
      <c r="H274">
        <v>8</v>
      </c>
      <c r="I274">
        <v>14</v>
      </c>
      <c r="J274">
        <v>14</v>
      </c>
      <c r="K274">
        <v>31</v>
      </c>
      <c r="L274">
        <v>31</v>
      </c>
      <c r="M274" s="73">
        <f t="shared" si="52"/>
        <v>0.25600000000000001</v>
      </c>
      <c r="N274" s="2">
        <v>0.01</v>
      </c>
      <c r="O274" s="3" t="s">
        <v>235</v>
      </c>
      <c r="P274" s="76"/>
      <c r="Q274" s="67">
        <f>Y274</f>
        <v>2.9867000000000004</v>
      </c>
      <c r="R274" s="72">
        <f>X274</f>
        <v>0.25600000000000001</v>
      </c>
      <c r="S274" s="44"/>
      <c r="T274" s="14"/>
      <c r="W274" s="57">
        <v>2.7</v>
      </c>
      <c r="X274" s="72">
        <v>0.25600000000000001</v>
      </c>
      <c r="Y274" s="56">
        <f>0.791*W274+0.851</f>
        <v>2.9867000000000004</v>
      </c>
      <c r="Z274" s="47"/>
      <c r="AA274" s="72"/>
      <c r="AB274" s="56"/>
      <c r="AC274" s="44"/>
      <c r="AD274" s="72"/>
      <c r="AE274" s="56"/>
      <c r="AF274" s="45"/>
      <c r="AG274" s="72"/>
      <c r="AH274" s="56"/>
      <c r="AI274" s="45"/>
      <c r="AK274" s="12"/>
      <c r="AL274" s="12"/>
      <c r="AM274" s="19"/>
      <c r="AQ274" s="13"/>
      <c r="AR274" s="13">
        <v>2.7</v>
      </c>
      <c r="AS274" s="13"/>
      <c r="AT274" s="14"/>
      <c r="AU274" s="13"/>
      <c r="AV274" s="13"/>
      <c r="AW274" s="12"/>
      <c r="AX274" s="12"/>
      <c r="AY274" s="13"/>
      <c r="AZ274" s="12"/>
    </row>
    <row r="275" spans="1:52" x14ac:dyDescent="0.25">
      <c r="A275" s="1" t="s">
        <v>2</v>
      </c>
      <c r="B275" s="2">
        <v>2.5</v>
      </c>
      <c r="C275" s="74">
        <f t="shared" si="51"/>
        <v>2.8285</v>
      </c>
      <c r="D275" s="70">
        <v>-112.366</v>
      </c>
      <c r="E275" s="10">
        <v>41.936</v>
      </c>
      <c r="F275" s="17">
        <v>7</v>
      </c>
      <c r="G275" s="1">
        <v>1974</v>
      </c>
      <c r="H275">
        <v>9</v>
      </c>
      <c r="I275">
        <v>16</v>
      </c>
      <c r="J275">
        <v>4</v>
      </c>
      <c r="K275">
        <v>7</v>
      </c>
      <c r="L275">
        <v>20.9</v>
      </c>
      <c r="M275" s="73">
        <f t="shared" si="52"/>
        <v>0.25600000000000001</v>
      </c>
      <c r="N275" s="2">
        <v>0.01</v>
      </c>
      <c r="O275" s="3" t="s">
        <v>235</v>
      </c>
      <c r="P275" s="76"/>
      <c r="Q275" s="67">
        <f>Y275</f>
        <v>2.8285</v>
      </c>
      <c r="R275" s="72">
        <f>X275</f>
        <v>0.25600000000000001</v>
      </c>
      <c r="S275" s="44"/>
      <c r="T275" s="14"/>
      <c r="W275" s="57">
        <v>2.5</v>
      </c>
      <c r="X275" s="72">
        <v>0.25600000000000001</v>
      </c>
      <c r="Y275" s="56">
        <f>0.791*W275+0.851</f>
        <v>2.8285</v>
      </c>
      <c r="Z275" s="47"/>
      <c r="AA275" s="72"/>
      <c r="AB275" s="56"/>
      <c r="AC275" s="44"/>
      <c r="AD275" s="72"/>
      <c r="AE275" s="56"/>
      <c r="AF275" s="45"/>
      <c r="AG275" s="72"/>
      <c r="AH275" s="56"/>
      <c r="AI275" s="45"/>
      <c r="AK275" s="12"/>
      <c r="AL275" s="12"/>
      <c r="AM275" s="19"/>
      <c r="AQ275" s="13"/>
      <c r="AR275" s="13">
        <v>2.5</v>
      </c>
      <c r="AS275" s="13"/>
      <c r="AT275" s="14"/>
      <c r="AU275" s="13"/>
      <c r="AV275" s="13"/>
      <c r="AW275" s="12"/>
      <c r="AX275" s="12"/>
      <c r="AY275" s="13"/>
      <c r="AZ275" s="12"/>
    </row>
    <row r="276" spans="1:52" x14ac:dyDescent="0.25">
      <c r="A276" s="1" t="s">
        <v>2</v>
      </c>
      <c r="B276" s="2">
        <v>2.8</v>
      </c>
      <c r="C276" s="74">
        <f t="shared" si="51"/>
        <v>3.0657999999999999</v>
      </c>
      <c r="D276" s="70">
        <v>-112.545</v>
      </c>
      <c r="E276" s="10">
        <v>38.704999999999998</v>
      </c>
      <c r="F276" s="17">
        <v>7</v>
      </c>
      <c r="G276" s="1">
        <v>1974</v>
      </c>
      <c r="H276">
        <v>9</v>
      </c>
      <c r="I276">
        <v>16</v>
      </c>
      <c r="J276">
        <v>16</v>
      </c>
      <c r="K276">
        <v>8</v>
      </c>
      <c r="L276">
        <v>47.4</v>
      </c>
      <c r="M276" s="73">
        <f t="shared" si="52"/>
        <v>0.25600000000000001</v>
      </c>
      <c r="N276" s="2">
        <v>0.01</v>
      </c>
      <c r="O276" s="3" t="s">
        <v>235</v>
      </c>
      <c r="P276" s="76"/>
      <c r="Q276" s="67">
        <f>Y276</f>
        <v>3.0657999999999999</v>
      </c>
      <c r="R276" s="72">
        <f>X276</f>
        <v>0.25600000000000001</v>
      </c>
      <c r="S276" s="44"/>
      <c r="T276" s="14"/>
      <c r="W276" s="57">
        <v>2.8</v>
      </c>
      <c r="X276" s="72">
        <v>0.25600000000000001</v>
      </c>
      <c r="Y276" s="56">
        <f>0.791*W276+0.851</f>
        <v>3.0657999999999999</v>
      </c>
      <c r="Z276" s="47"/>
      <c r="AA276" s="72"/>
      <c r="AB276" s="56"/>
      <c r="AC276" s="44"/>
      <c r="AD276" s="72"/>
      <c r="AE276" s="56"/>
      <c r="AF276" s="45"/>
      <c r="AG276" s="72"/>
      <c r="AH276" s="56"/>
      <c r="AI276" s="45"/>
      <c r="AK276" s="12"/>
      <c r="AL276" s="12"/>
      <c r="AM276" s="19"/>
      <c r="AQ276" s="13"/>
      <c r="AR276" s="13">
        <v>2.8</v>
      </c>
      <c r="AS276" s="13"/>
      <c r="AT276" s="14"/>
      <c r="AU276" s="13"/>
      <c r="AV276" s="13"/>
      <c r="AW276" s="12"/>
      <c r="AX276" s="12"/>
      <c r="AY276" s="13"/>
      <c r="AZ276" s="12"/>
    </row>
    <row r="277" spans="1:52" x14ac:dyDescent="0.25">
      <c r="A277" s="1" t="s">
        <v>2</v>
      </c>
      <c r="B277" s="2">
        <v>2.6</v>
      </c>
      <c r="C277" s="74">
        <f t="shared" si="51"/>
        <v>2.9076</v>
      </c>
      <c r="D277" s="70">
        <v>-112.331</v>
      </c>
      <c r="E277" s="10">
        <v>38.749000000000002</v>
      </c>
      <c r="F277" s="17">
        <v>7</v>
      </c>
      <c r="G277" s="1">
        <v>1974</v>
      </c>
      <c r="H277">
        <v>9</v>
      </c>
      <c r="I277">
        <v>20</v>
      </c>
      <c r="J277">
        <v>14</v>
      </c>
      <c r="K277">
        <v>54</v>
      </c>
      <c r="L277">
        <v>39</v>
      </c>
      <c r="M277" s="73">
        <f t="shared" si="52"/>
        <v>0.25600000000000001</v>
      </c>
      <c r="N277" s="2">
        <v>0.01</v>
      </c>
      <c r="O277" s="3" t="s">
        <v>235</v>
      </c>
      <c r="P277" s="76"/>
      <c r="Q277" s="67">
        <f>Y277</f>
        <v>2.9076</v>
      </c>
      <c r="R277" s="72">
        <f>X277</f>
        <v>0.25600000000000001</v>
      </c>
      <c r="S277" s="44"/>
      <c r="T277" s="14"/>
      <c r="W277" s="57">
        <v>2.6</v>
      </c>
      <c r="X277" s="72">
        <v>0.25600000000000001</v>
      </c>
      <c r="Y277" s="56">
        <f>0.791*W277+0.851</f>
        <v>2.9076</v>
      </c>
      <c r="Z277" s="47"/>
      <c r="AA277" s="72"/>
      <c r="AB277" s="56"/>
      <c r="AC277" s="44"/>
      <c r="AD277" s="72"/>
      <c r="AE277" s="56"/>
      <c r="AF277" s="45"/>
      <c r="AG277" s="72"/>
      <c r="AH277" s="56"/>
      <c r="AI277" s="45"/>
      <c r="AK277" s="12"/>
      <c r="AL277" s="12"/>
      <c r="AM277" s="19"/>
      <c r="AQ277" s="13"/>
      <c r="AR277" s="13">
        <v>2.6</v>
      </c>
      <c r="AS277" s="13"/>
      <c r="AT277" s="14"/>
      <c r="AU277" s="13"/>
      <c r="AV277" s="13"/>
      <c r="AW277" s="12"/>
      <c r="AX277" s="12"/>
      <c r="AY277" s="13"/>
      <c r="AZ277" s="12"/>
    </row>
    <row r="278" spans="1:52" x14ac:dyDescent="0.25">
      <c r="A278" s="1" t="s">
        <v>2</v>
      </c>
      <c r="B278" s="2">
        <v>3.5</v>
      </c>
      <c r="C278" s="74">
        <f t="shared" si="51"/>
        <v>3.732702286641886</v>
      </c>
      <c r="D278" s="70">
        <v>-112.236</v>
      </c>
      <c r="E278" s="10">
        <v>38.341000000000001</v>
      </c>
      <c r="F278" s="17">
        <v>7</v>
      </c>
      <c r="G278" s="1">
        <v>1974</v>
      </c>
      <c r="H278">
        <v>11</v>
      </c>
      <c r="I278">
        <v>4</v>
      </c>
      <c r="J278">
        <v>9</v>
      </c>
      <c r="K278">
        <v>2</v>
      </c>
      <c r="L278">
        <v>26.6</v>
      </c>
      <c r="M278" s="73">
        <f t="shared" si="52"/>
        <v>0.16297775980348159</v>
      </c>
      <c r="N278" s="2">
        <v>0.01</v>
      </c>
      <c r="O278" s="3" t="s">
        <v>236</v>
      </c>
      <c r="P278" s="76">
        <f>1/((1/U278^2)+(1/AA278^2))</f>
        <v>2.6561750190561336E-2</v>
      </c>
      <c r="Q278" s="67">
        <f>(P278/U278^2*V278)+(P278/AA278^2*AB278)</f>
        <v>3.732702286641886</v>
      </c>
      <c r="R278" s="72">
        <f>SQRT(P278)</f>
        <v>0.16297775980348159</v>
      </c>
      <c r="S278" s="57">
        <v>3.5</v>
      </c>
      <c r="T278" s="14" t="s">
        <v>3</v>
      </c>
      <c r="U278" s="26">
        <v>0.22900000000000001</v>
      </c>
      <c r="V278" s="56">
        <f>0.791*S278+0.851</f>
        <v>3.6194999999999999</v>
      </c>
      <c r="W278" s="44"/>
      <c r="X278" s="72"/>
      <c r="Z278" s="59">
        <v>3.9</v>
      </c>
      <c r="AA278" s="72">
        <v>0.23200000000000001</v>
      </c>
      <c r="AB278" s="56">
        <f>0.791*(Z278-0.11)+0.851</f>
        <v>3.8488900000000004</v>
      </c>
      <c r="AC278" s="47">
        <v>4.3</v>
      </c>
      <c r="AD278" s="72">
        <v>0.40100000000000002</v>
      </c>
      <c r="AE278" s="56">
        <f>0.791*(1.697*AC278-3.557)+0.851</f>
        <v>3.8094191000000004</v>
      </c>
      <c r="AF278" s="45"/>
      <c r="AG278" s="72"/>
      <c r="AH278" s="56"/>
      <c r="AI278" s="45" t="s">
        <v>77</v>
      </c>
      <c r="AJ278" s="19">
        <v>4.3</v>
      </c>
      <c r="AK278" s="12"/>
      <c r="AL278" s="12"/>
      <c r="AM278" s="19">
        <v>3.9</v>
      </c>
      <c r="AQ278" s="13"/>
      <c r="AR278" s="13"/>
      <c r="AS278" s="13">
        <v>3.5</v>
      </c>
      <c r="AT278" s="14" t="s">
        <v>3</v>
      </c>
      <c r="AU278" s="13"/>
      <c r="AV278" s="13"/>
      <c r="AW278" s="12"/>
      <c r="AX278" s="12"/>
      <c r="AY278" s="13"/>
      <c r="AZ278" s="12"/>
    </row>
    <row r="279" spans="1:52" x14ac:dyDescent="0.25">
      <c r="A279" s="1" t="s">
        <v>2</v>
      </c>
      <c r="B279" s="2">
        <v>2.5</v>
      </c>
      <c r="C279" s="74">
        <f t="shared" si="51"/>
        <v>2.8285</v>
      </c>
      <c r="D279" s="70">
        <v>-110.235</v>
      </c>
      <c r="E279" s="10">
        <v>39.302</v>
      </c>
      <c r="F279" s="17">
        <v>7</v>
      </c>
      <c r="G279" s="1">
        <v>1974</v>
      </c>
      <c r="H279">
        <v>11</v>
      </c>
      <c r="I279">
        <v>13</v>
      </c>
      <c r="J279">
        <v>16</v>
      </c>
      <c r="K279">
        <v>18</v>
      </c>
      <c r="L279">
        <v>39.9</v>
      </c>
      <c r="M279" s="73">
        <f t="shared" si="52"/>
        <v>0.249</v>
      </c>
      <c r="N279" s="2">
        <v>0.01</v>
      </c>
      <c r="O279" s="3" t="s">
        <v>235</v>
      </c>
      <c r="P279" s="76"/>
      <c r="Q279" s="67">
        <f t="shared" ref="Q279:Q285" si="53">Y279</f>
        <v>2.8285</v>
      </c>
      <c r="R279" s="72">
        <f t="shared" ref="R279:R285" si="54">X279</f>
        <v>0.249</v>
      </c>
      <c r="S279" s="44"/>
      <c r="T279" s="14"/>
      <c r="W279" s="57">
        <v>2.5</v>
      </c>
      <c r="X279" s="72">
        <v>0.249</v>
      </c>
      <c r="Y279" s="56">
        <f t="shared" ref="Y279:Y285" si="55">0.791*W279+0.851</f>
        <v>2.8285</v>
      </c>
      <c r="Z279" s="47"/>
      <c r="AA279" s="72"/>
      <c r="AB279" s="56"/>
      <c r="AC279" s="44"/>
      <c r="AD279" s="72"/>
      <c r="AE279" s="56"/>
      <c r="AF279" s="45"/>
      <c r="AG279" s="72"/>
      <c r="AH279" s="56"/>
      <c r="AI279" s="45"/>
      <c r="AK279" s="12"/>
      <c r="AL279" s="12"/>
      <c r="AM279" s="19"/>
      <c r="AQ279" s="13"/>
      <c r="AR279" s="13">
        <v>2.5</v>
      </c>
      <c r="AS279" s="13"/>
      <c r="AT279" s="14"/>
      <c r="AU279" s="13"/>
      <c r="AV279" s="13"/>
      <c r="AW279" s="12"/>
      <c r="AX279" s="12"/>
      <c r="AY279" s="13"/>
      <c r="AZ279" s="12"/>
    </row>
    <row r="280" spans="1:52" x14ac:dyDescent="0.25">
      <c r="A280" s="1" t="s">
        <v>2</v>
      </c>
      <c r="B280" s="2">
        <v>2.7</v>
      </c>
      <c r="C280" s="74">
        <f t="shared" si="51"/>
        <v>2.9867000000000004</v>
      </c>
      <c r="D280" s="70">
        <v>-112.99</v>
      </c>
      <c r="E280" s="10">
        <v>37.868000000000002</v>
      </c>
      <c r="F280" s="17">
        <v>7</v>
      </c>
      <c r="G280" s="1">
        <v>1974</v>
      </c>
      <c r="H280">
        <v>12</v>
      </c>
      <c r="I280">
        <v>25</v>
      </c>
      <c r="J280">
        <v>8</v>
      </c>
      <c r="K280">
        <v>13</v>
      </c>
      <c r="L280">
        <v>40.4</v>
      </c>
      <c r="M280" s="73">
        <f t="shared" si="52"/>
        <v>0.249</v>
      </c>
      <c r="N280" s="2">
        <v>0.01</v>
      </c>
      <c r="O280" s="3" t="s">
        <v>235</v>
      </c>
      <c r="P280" s="76"/>
      <c r="Q280" s="67">
        <f t="shared" si="53"/>
        <v>2.9867000000000004</v>
      </c>
      <c r="R280" s="72">
        <f t="shared" si="54"/>
        <v>0.249</v>
      </c>
      <c r="S280" s="44"/>
      <c r="T280" s="14"/>
      <c r="W280" s="57">
        <v>2.7</v>
      </c>
      <c r="X280" s="72">
        <v>0.249</v>
      </c>
      <c r="Y280" s="56">
        <f t="shared" si="55"/>
        <v>2.9867000000000004</v>
      </c>
      <c r="Z280" s="47"/>
      <c r="AA280" s="72"/>
      <c r="AB280" s="56"/>
      <c r="AC280" s="44"/>
      <c r="AD280" s="72"/>
      <c r="AE280" s="56"/>
      <c r="AF280" s="45"/>
      <c r="AG280" s="72"/>
      <c r="AH280" s="56"/>
      <c r="AI280" s="45"/>
      <c r="AK280" s="12"/>
      <c r="AL280" s="12"/>
      <c r="AM280" s="19"/>
      <c r="AQ280" s="13"/>
      <c r="AR280" s="13">
        <v>2.7</v>
      </c>
      <c r="AS280" s="13"/>
      <c r="AT280" s="14"/>
      <c r="AU280" s="13"/>
      <c r="AV280" s="13"/>
      <c r="AW280" s="12"/>
      <c r="AX280" s="12"/>
      <c r="AY280" s="13"/>
      <c r="AZ280" s="12"/>
    </row>
    <row r="281" spans="1:52" x14ac:dyDescent="0.25">
      <c r="A281" s="1" t="s">
        <v>2</v>
      </c>
      <c r="B281" s="2">
        <v>2.8</v>
      </c>
      <c r="C281" s="74">
        <f t="shared" si="51"/>
        <v>3.0657999999999999</v>
      </c>
      <c r="D281" s="70">
        <v>-111.953</v>
      </c>
      <c r="E281" s="10">
        <v>41.929000000000002</v>
      </c>
      <c r="F281" s="17">
        <v>7</v>
      </c>
      <c r="G281" s="1">
        <v>1974</v>
      </c>
      <c r="H281">
        <v>12</v>
      </c>
      <c r="I281">
        <v>28</v>
      </c>
      <c r="J281">
        <v>13</v>
      </c>
      <c r="K281">
        <v>57</v>
      </c>
      <c r="L281">
        <v>42.6</v>
      </c>
      <c r="M281" s="73">
        <f t="shared" si="52"/>
        <v>0.249</v>
      </c>
      <c r="N281" s="2">
        <v>0.01</v>
      </c>
      <c r="O281" s="3" t="s">
        <v>235</v>
      </c>
      <c r="P281" s="76"/>
      <c r="Q281" s="67">
        <f t="shared" si="53"/>
        <v>3.0657999999999999</v>
      </c>
      <c r="R281" s="72">
        <f t="shared" si="54"/>
        <v>0.249</v>
      </c>
      <c r="S281" s="44"/>
      <c r="T281" s="14"/>
      <c r="W281" s="57">
        <v>2.8</v>
      </c>
      <c r="X281" s="72">
        <v>0.249</v>
      </c>
      <c r="Y281" s="56">
        <f t="shared" si="55"/>
        <v>3.0657999999999999</v>
      </c>
      <c r="Z281" s="47"/>
      <c r="AA281" s="72"/>
      <c r="AB281" s="56"/>
      <c r="AC281" s="44"/>
      <c r="AD281" s="72"/>
      <c r="AE281" s="56"/>
      <c r="AF281" s="45"/>
      <c r="AG281" s="72"/>
      <c r="AH281" s="56"/>
      <c r="AI281" s="45"/>
      <c r="AK281" s="12"/>
      <c r="AL281" s="12"/>
      <c r="AM281" s="19"/>
      <c r="AQ281" s="13"/>
      <c r="AR281" s="13">
        <v>2.8</v>
      </c>
      <c r="AS281" s="13"/>
      <c r="AT281" s="14"/>
      <c r="AU281" s="13"/>
      <c r="AV281" s="13"/>
      <c r="AW281" s="12"/>
      <c r="AX281" s="12"/>
      <c r="AY281" s="13"/>
      <c r="AZ281" s="12"/>
    </row>
    <row r="282" spans="1:52" x14ac:dyDescent="0.25">
      <c r="A282" s="1" t="s">
        <v>2</v>
      </c>
      <c r="B282" s="2">
        <v>2.7</v>
      </c>
      <c r="C282" s="74">
        <f t="shared" si="51"/>
        <v>2.9867000000000004</v>
      </c>
      <c r="D282" s="70">
        <v>-112.739</v>
      </c>
      <c r="E282" s="10">
        <v>38.654000000000003</v>
      </c>
      <c r="F282" s="17">
        <v>7</v>
      </c>
      <c r="G282" s="1">
        <v>1975</v>
      </c>
      <c r="H282">
        <v>1</v>
      </c>
      <c r="I282">
        <v>10</v>
      </c>
      <c r="J282">
        <v>4</v>
      </c>
      <c r="K282">
        <v>34</v>
      </c>
      <c r="L282">
        <v>1.5</v>
      </c>
      <c r="M282" s="73">
        <f t="shared" si="52"/>
        <v>0.249</v>
      </c>
      <c r="N282" s="2">
        <v>0.01</v>
      </c>
      <c r="O282" s="3" t="s">
        <v>235</v>
      </c>
      <c r="P282" s="76"/>
      <c r="Q282" s="67">
        <f t="shared" si="53"/>
        <v>2.9867000000000004</v>
      </c>
      <c r="R282" s="72">
        <f t="shared" si="54"/>
        <v>0.249</v>
      </c>
      <c r="S282" s="44"/>
      <c r="T282" s="14"/>
      <c r="W282" s="57">
        <v>2.7</v>
      </c>
      <c r="X282" s="72">
        <v>0.249</v>
      </c>
      <c r="Y282" s="56">
        <f t="shared" si="55"/>
        <v>2.9867000000000004</v>
      </c>
      <c r="Z282" s="47"/>
      <c r="AA282" s="72"/>
      <c r="AB282" s="56"/>
      <c r="AC282" s="44"/>
      <c r="AD282" s="72"/>
      <c r="AE282" s="56"/>
      <c r="AF282" s="45"/>
      <c r="AG282" s="72"/>
      <c r="AH282" s="56"/>
      <c r="AI282" s="45"/>
      <c r="AK282" s="12"/>
      <c r="AL282" s="12"/>
      <c r="AM282" s="19"/>
      <c r="AQ282" s="13"/>
      <c r="AR282" s="13">
        <v>2.7</v>
      </c>
      <c r="AS282" s="13"/>
      <c r="AT282" s="14"/>
      <c r="AU282" s="13"/>
      <c r="AV282" s="13"/>
      <c r="AW282" s="12"/>
      <c r="AX282" s="12"/>
      <c r="AY282" s="13"/>
      <c r="AZ282" s="12"/>
    </row>
    <row r="283" spans="1:52" x14ac:dyDescent="0.25">
      <c r="A283" s="1" t="s">
        <v>2</v>
      </c>
      <c r="B283" s="2">
        <v>3.2</v>
      </c>
      <c r="C283" s="74">
        <f t="shared" si="51"/>
        <v>3.3822000000000001</v>
      </c>
      <c r="D283" s="70">
        <v>-113.47199999999999</v>
      </c>
      <c r="E283" s="10">
        <v>38.048000000000002</v>
      </c>
      <c r="F283" s="17">
        <v>7</v>
      </c>
      <c r="G283" s="1">
        <v>1975</v>
      </c>
      <c r="H283">
        <v>1</v>
      </c>
      <c r="I283">
        <v>11</v>
      </c>
      <c r="J283">
        <v>18</v>
      </c>
      <c r="K283">
        <v>20</v>
      </c>
      <c r="L283">
        <v>24.9</v>
      </c>
      <c r="M283" s="73">
        <f t="shared" si="52"/>
        <v>0.249</v>
      </c>
      <c r="N283" s="2">
        <v>0.01</v>
      </c>
      <c r="O283" s="3" t="s">
        <v>235</v>
      </c>
      <c r="P283" s="76"/>
      <c r="Q283" s="67">
        <f t="shared" si="53"/>
        <v>3.3822000000000001</v>
      </c>
      <c r="R283" s="72">
        <f t="shared" si="54"/>
        <v>0.249</v>
      </c>
      <c r="S283" s="44"/>
      <c r="T283" s="14"/>
      <c r="W283" s="57">
        <v>3.2</v>
      </c>
      <c r="X283" s="72">
        <v>0.249</v>
      </c>
      <c r="Y283" s="56">
        <f t="shared" si="55"/>
        <v>3.3822000000000001</v>
      </c>
      <c r="Z283" s="47"/>
      <c r="AA283" s="72"/>
      <c r="AB283" s="56"/>
      <c r="AC283" s="44"/>
      <c r="AD283" s="72"/>
      <c r="AE283" s="56"/>
      <c r="AF283" s="45"/>
      <c r="AG283" s="72"/>
      <c r="AH283" s="56"/>
      <c r="AI283" s="45"/>
      <c r="AK283" s="12"/>
      <c r="AL283" s="12"/>
      <c r="AM283" s="19"/>
      <c r="AQ283" s="13"/>
      <c r="AR283" s="13">
        <v>3.2</v>
      </c>
      <c r="AS283" s="13"/>
      <c r="AT283" s="14"/>
      <c r="AU283" s="13"/>
      <c r="AV283" s="13"/>
      <c r="AW283" s="12"/>
      <c r="AX283" s="12"/>
      <c r="AY283" s="13"/>
      <c r="AZ283" s="12"/>
    </row>
    <row r="284" spans="1:52" x14ac:dyDescent="0.25">
      <c r="A284" s="1" t="s">
        <v>2</v>
      </c>
      <c r="B284" s="2">
        <v>2.9</v>
      </c>
      <c r="C284" s="74">
        <f t="shared" si="51"/>
        <v>3.1448999999999998</v>
      </c>
      <c r="D284" s="70">
        <v>-112.91</v>
      </c>
      <c r="E284" s="10">
        <v>37.996000000000002</v>
      </c>
      <c r="F284" s="17">
        <v>7</v>
      </c>
      <c r="G284" s="1">
        <v>1975</v>
      </c>
      <c r="H284">
        <v>1</v>
      </c>
      <c r="I284">
        <v>12</v>
      </c>
      <c r="J284">
        <v>9</v>
      </c>
      <c r="K284">
        <v>59</v>
      </c>
      <c r="L284">
        <v>56.9</v>
      </c>
      <c r="M284" s="73">
        <f t="shared" si="52"/>
        <v>0.249</v>
      </c>
      <c r="N284" s="2">
        <v>0.01</v>
      </c>
      <c r="O284" s="3" t="s">
        <v>235</v>
      </c>
      <c r="P284" s="76"/>
      <c r="Q284" s="67">
        <f t="shared" si="53"/>
        <v>3.1448999999999998</v>
      </c>
      <c r="R284" s="72">
        <f t="shared" si="54"/>
        <v>0.249</v>
      </c>
      <c r="S284" s="44"/>
      <c r="T284" s="14"/>
      <c r="W284" s="57">
        <v>2.9</v>
      </c>
      <c r="X284" s="72">
        <v>0.249</v>
      </c>
      <c r="Y284" s="56">
        <f t="shared" si="55"/>
        <v>3.1448999999999998</v>
      </c>
      <c r="Z284" s="47"/>
      <c r="AA284" s="72"/>
      <c r="AB284" s="56"/>
      <c r="AC284" s="44"/>
      <c r="AD284" s="72"/>
      <c r="AE284" s="56"/>
      <c r="AF284" s="45"/>
      <c r="AG284" s="72"/>
      <c r="AH284" s="56"/>
      <c r="AI284" s="45"/>
      <c r="AK284" s="12"/>
      <c r="AL284" s="12"/>
      <c r="AM284" s="19"/>
      <c r="AQ284" s="13"/>
      <c r="AR284" s="13">
        <v>2.9</v>
      </c>
      <c r="AS284" s="13"/>
      <c r="AT284" s="14"/>
      <c r="AU284" s="13"/>
      <c r="AV284" s="13"/>
      <c r="AW284" s="12"/>
      <c r="AX284" s="12"/>
      <c r="AY284" s="13"/>
      <c r="AZ284" s="12"/>
    </row>
    <row r="285" spans="1:52" x14ac:dyDescent="0.25">
      <c r="A285" s="1" t="s">
        <v>2</v>
      </c>
      <c r="B285" s="2">
        <v>2.6</v>
      </c>
      <c r="C285" s="74">
        <f t="shared" si="51"/>
        <v>2.9076</v>
      </c>
      <c r="D285" s="70">
        <v>-112.09399999999999</v>
      </c>
      <c r="E285" s="10">
        <v>39.473999999999997</v>
      </c>
      <c r="F285" s="17">
        <v>7</v>
      </c>
      <c r="G285" s="1">
        <v>1975</v>
      </c>
      <c r="H285">
        <v>2</v>
      </c>
      <c r="I285">
        <v>19</v>
      </c>
      <c r="J285">
        <v>3</v>
      </c>
      <c r="K285">
        <v>14</v>
      </c>
      <c r="L285">
        <v>37.5</v>
      </c>
      <c r="M285" s="73">
        <f t="shared" si="52"/>
        <v>0.249</v>
      </c>
      <c r="N285" s="2">
        <v>0.01</v>
      </c>
      <c r="O285" s="3" t="s">
        <v>235</v>
      </c>
      <c r="P285" s="76"/>
      <c r="Q285" s="67">
        <f t="shared" si="53"/>
        <v>2.9076</v>
      </c>
      <c r="R285" s="72">
        <f t="shared" si="54"/>
        <v>0.249</v>
      </c>
      <c r="S285" s="44"/>
      <c r="T285" s="14"/>
      <c r="W285" s="57">
        <v>2.6</v>
      </c>
      <c r="X285" s="72">
        <v>0.249</v>
      </c>
      <c r="Y285" s="56">
        <f t="shared" si="55"/>
        <v>2.9076</v>
      </c>
      <c r="Z285" s="47"/>
      <c r="AA285" s="72"/>
      <c r="AB285" s="56"/>
      <c r="AC285" s="44"/>
      <c r="AD285" s="72"/>
      <c r="AE285" s="56"/>
      <c r="AF285" s="45"/>
      <c r="AG285" s="72"/>
      <c r="AH285" s="56"/>
      <c r="AI285" s="45"/>
      <c r="AK285" s="12"/>
      <c r="AL285" s="12"/>
      <c r="AM285" s="19"/>
      <c r="AQ285" s="13"/>
      <c r="AR285" s="13">
        <v>2.6</v>
      </c>
      <c r="AS285" s="13"/>
      <c r="AT285" s="14"/>
      <c r="AU285" s="13"/>
      <c r="AV285" s="13"/>
      <c r="AW285" s="12"/>
      <c r="AX285" s="12"/>
      <c r="AY285" s="13"/>
      <c r="AZ285" s="12"/>
    </row>
    <row r="286" spans="1:52" x14ac:dyDescent="0.25">
      <c r="A286" s="1" t="s">
        <v>2</v>
      </c>
      <c r="B286" s="2">
        <v>4.2</v>
      </c>
      <c r="C286" s="74">
        <f t="shared" si="51"/>
        <v>4.1732000000000005</v>
      </c>
      <c r="D286" s="70">
        <v>-112.53400000000001</v>
      </c>
      <c r="E286" s="10">
        <v>42.066000000000003</v>
      </c>
      <c r="F286" s="17">
        <v>5</v>
      </c>
      <c r="G286" s="1">
        <v>1975</v>
      </c>
      <c r="H286">
        <v>3</v>
      </c>
      <c r="I286">
        <v>27</v>
      </c>
      <c r="J286">
        <v>4</v>
      </c>
      <c r="K286">
        <v>48</v>
      </c>
      <c r="L286">
        <v>51.7</v>
      </c>
      <c r="M286" s="73">
        <f t="shared" si="52"/>
        <v>0.22900000000000001</v>
      </c>
      <c r="N286" s="2">
        <v>0.01</v>
      </c>
      <c r="O286" s="3" t="s">
        <v>235</v>
      </c>
      <c r="P286" s="76"/>
      <c r="Q286" s="67">
        <f>V286</f>
        <v>4.1732000000000005</v>
      </c>
      <c r="R286" s="72">
        <f>U286</f>
        <v>0.22900000000000001</v>
      </c>
      <c r="S286" s="57">
        <v>4.2</v>
      </c>
      <c r="T286" s="14" t="s">
        <v>3</v>
      </c>
      <c r="U286" s="26">
        <v>0.22900000000000001</v>
      </c>
      <c r="V286" s="56">
        <f>0.791*S286+0.851</f>
        <v>4.1732000000000005</v>
      </c>
      <c r="W286" s="44"/>
      <c r="X286" s="72"/>
      <c r="Z286" s="47"/>
      <c r="AA286" s="72"/>
      <c r="AB286" s="56"/>
      <c r="AC286" s="47">
        <v>4.4000000000000004</v>
      </c>
      <c r="AD286" s="72">
        <v>0.40100000000000002</v>
      </c>
      <c r="AE286" s="56">
        <f>0.791*(1.697*AC286-3.557)+0.851</f>
        <v>3.9436518000000009</v>
      </c>
      <c r="AF286" s="45"/>
      <c r="AG286" s="72"/>
      <c r="AH286" s="56"/>
      <c r="AI286" s="45"/>
      <c r="AJ286" s="19">
        <v>4.4000000000000004</v>
      </c>
      <c r="AK286" s="12"/>
      <c r="AL286" s="12"/>
      <c r="AM286" s="19"/>
      <c r="AQ286" s="13"/>
      <c r="AR286" s="13"/>
      <c r="AS286" s="13">
        <v>4.2</v>
      </c>
      <c r="AT286" s="14" t="s">
        <v>3</v>
      </c>
      <c r="AU286" s="13"/>
      <c r="AV286" s="13"/>
      <c r="AW286" s="12"/>
      <c r="AX286" s="12"/>
      <c r="AY286" s="13"/>
      <c r="AZ286" s="12"/>
    </row>
    <row r="287" spans="1:52" x14ac:dyDescent="0.25">
      <c r="A287" s="1" t="s">
        <v>2</v>
      </c>
      <c r="B287" s="2">
        <v>2.5</v>
      </c>
      <c r="C287" s="74">
        <f t="shared" si="51"/>
        <v>2.8285</v>
      </c>
      <c r="D287" s="70">
        <v>-112.58499999999999</v>
      </c>
      <c r="E287" s="10">
        <v>42.122999999999998</v>
      </c>
      <c r="F287" s="17">
        <v>8</v>
      </c>
      <c r="G287" s="1">
        <v>1975</v>
      </c>
      <c r="H287">
        <v>3</v>
      </c>
      <c r="I287">
        <v>28</v>
      </c>
      <c r="J287">
        <v>0</v>
      </c>
      <c r="K287">
        <v>13</v>
      </c>
      <c r="L287">
        <v>1.1000000000000001</v>
      </c>
      <c r="M287" s="73">
        <f t="shared" si="52"/>
        <v>0.249</v>
      </c>
      <c r="N287" s="2">
        <v>0.01</v>
      </c>
      <c r="O287" s="3" t="s">
        <v>235</v>
      </c>
      <c r="P287" s="76"/>
      <c r="Q287" s="67">
        <f>Y287</f>
        <v>2.8285</v>
      </c>
      <c r="R287" s="72">
        <f>X287</f>
        <v>0.249</v>
      </c>
      <c r="S287" s="44"/>
      <c r="T287" s="14"/>
      <c r="W287" s="57">
        <v>2.5</v>
      </c>
      <c r="X287" s="72">
        <v>0.249</v>
      </c>
      <c r="Y287" s="56">
        <f>0.791*W287+0.851</f>
        <v>2.8285</v>
      </c>
      <c r="Z287" s="47"/>
      <c r="AA287" s="72"/>
      <c r="AB287" s="56"/>
      <c r="AC287" s="44"/>
      <c r="AD287" s="72"/>
      <c r="AE287" s="56"/>
      <c r="AF287" s="45"/>
      <c r="AG287" s="72"/>
      <c r="AH287" s="56"/>
      <c r="AI287" s="45"/>
      <c r="AK287" s="12"/>
      <c r="AL287" s="12"/>
      <c r="AM287" s="19"/>
      <c r="AQ287" s="13"/>
      <c r="AR287" s="13">
        <v>2.5</v>
      </c>
      <c r="AS287" s="13"/>
      <c r="AT287" s="14"/>
      <c r="AU287" s="13"/>
      <c r="AV287" s="13"/>
      <c r="AW287" s="12"/>
      <c r="AX287" s="12"/>
      <c r="AY287" s="13"/>
      <c r="AZ287" s="12"/>
    </row>
    <row r="288" spans="1:52" x14ac:dyDescent="0.25">
      <c r="A288" s="1" t="s">
        <v>2</v>
      </c>
      <c r="B288" s="9">
        <v>3</v>
      </c>
      <c r="C288" s="74">
        <f t="shared" si="51"/>
        <v>3.2240000000000002</v>
      </c>
      <c r="D288" s="70">
        <v>-112.53100000000001</v>
      </c>
      <c r="E288" s="10">
        <v>42.051000000000002</v>
      </c>
      <c r="F288" s="17">
        <v>5</v>
      </c>
      <c r="G288" s="1">
        <v>1975</v>
      </c>
      <c r="H288">
        <v>3</v>
      </c>
      <c r="I288">
        <v>28</v>
      </c>
      <c r="J288">
        <v>2</v>
      </c>
      <c r="K288">
        <v>59</v>
      </c>
      <c r="L288">
        <v>54.1</v>
      </c>
      <c r="M288" s="73">
        <f t="shared" si="52"/>
        <v>0.22900000000000001</v>
      </c>
      <c r="N288" s="2">
        <v>0.01</v>
      </c>
      <c r="O288" s="3" t="s">
        <v>235</v>
      </c>
      <c r="P288" s="76"/>
      <c r="Q288" s="67">
        <f>V288</f>
        <v>3.2240000000000002</v>
      </c>
      <c r="R288" s="72">
        <f>U288</f>
        <v>0.22900000000000001</v>
      </c>
      <c r="S288" s="59">
        <v>3</v>
      </c>
      <c r="T288" s="14" t="s">
        <v>3</v>
      </c>
      <c r="U288" s="26">
        <v>0.22900000000000001</v>
      </c>
      <c r="V288" s="56">
        <f>0.791*S288+0.851</f>
        <v>3.2240000000000002</v>
      </c>
      <c r="W288" s="44"/>
      <c r="X288" s="72"/>
      <c r="Z288" s="47"/>
      <c r="AA288" s="72"/>
      <c r="AB288" s="56"/>
      <c r="AC288" s="44"/>
      <c r="AD288" s="72"/>
      <c r="AE288" s="56"/>
      <c r="AF288" s="45"/>
      <c r="AG288" s="72"/>
      <c r="AH288" s="56"/>
      <c r="AI288" s="45"/>
      <c r="AK288" s="12"/>
      <c r="AL288" s="12"/>
      <c r="AM288" s="19"/>
      <c r="AQ288" s="13"/>
      <c r="AR288" s="13"/>
      <c r="AS288" s="19">
        <v>3</v>
      </c>
      <c r="AT288" s="14" t="s">
        <v>3</v>
      </c>
      <c r="AU288" s="13"/>
      <c r="AV288" s="13"/>
      <c r="AW288" s="12"/>
      <c r="AX288" s="12"/>
      <c r="AY288" s="13"/>
      <c r="AZ288" s="12"/>
    </row>
    <row r="289" spans="1:53" x14ac:dyDescent="0.25">
      <c r="A289" s="1" t="s">
        <v>2</v>
      </c>
      <c r="B289" s="9">
        <v>2.6</v>
      </c>
      <c r="C289" s="74">
        <f t="shared" si="51"/>
        <v>2.9076</v>
      </c>
      <c r="D289" s="70">
        <v>-112.5</v>
      </c>
      <c r="E289" s="10">
        <v>42.066000000000003</v>
      </c>
      <c r="F289" s="17">
        <v>5</v>
      </c>
      <c r="G289" s="1">
        <v>1975</v>
      </c>
      <c r="H289">
        <v>3</v>
      </c>
      <c r="I289">
        <v>28</v>
      </c>
      <c r="J289">
        <v>3</v>
      </c>
      <c r="K289">
        <v>10</v>
      </c>
      <c r="L289">
        <v>33.799999999999997</v>
      </c>
      <c r="M289" s="73">
        <f t="shared" si="52"/>
        <v>0.22900000000000001</v>
      </c>
      <c r="N289" s="2">
        <v>0.01</v>
      </c>
      <c r="O289" s="3" t="s">
        <v>235</v>
      </c>
      <c r="P289" s="76"/>
      <c r="Q289" s="67">
        <f>V289</f>
        <v>2.9076</v>
      </c>
      <c r="R289" s="72">
        <f>U289</f>
        <v>0.22900000000000001</v>
      </c>
      <c r="S289" s="59">
        <v>2.6</v>
      </c>
      <c r="T289" s="14" t="s">
        <v>3</v>
      </c>
      <c r="U289" s="26">
        <v>0.22900000000000001</v>
      </c>
      <c r="V289" s="56">
        <f>0.791*S289+0.851</f>
        <v>2.9076</v>
      </c>
      <c r="W289" s="44"/>
      <c r="X289" s="72"/>
      <c r="Z289" s="47"/>
      <c r="AA289" s="72"/>
      <c r="AB289" s="56"/>
      <c r="AC289" s="44"/>
      <c r="AD289" s="72"/>
      <c r="AE289" s="56"/>
      <c r="AF289" s="45"/>
      <c r="AG289" s="72"/>
      <c r="AH289" s="56"/>
      <c r="AI289" s="45"/>
      <c r="AK289" s="12"/>
      <c r="AL289" s="12"/>
      <c r="AM289" s="19"/>
      <c r="AQ289" s="13"/>
      <c r="AR289" s="13"/>
      <c r="AS289" s="19">
        <v>2.6</v>
      </c>
      <c r="AT289" s="14" t="s">
        <v>3</v>
      </c>
      <c r="AU289" s="13"/>
      <c r="AV289" s="13"/>
      <c r="AW289" s="12"/>
      <c r="AX289" s="12"/>
      <c r="AY289" s="13"/>
      <c r="AZ289" s="12"/>
    </row>
    <row r="290" spans="1:53" x14ac:dyDescent="0.25">
      <c r="A290" s="1" t="s">
        <v>2</v>
      </c>
      <c r="B290" s="9">
        <v>3.3</v>
      </c>
      <c r="C290" s="74">
        <f t="shared" si="51"/>
        <v>3.4613</v>
      </c>
      <c r="D290" s="70">
        <v>-112.523</v>
      </c>
      <c r="E290" s="10">
        <v>42.106000000000002</v>
      </c>
      <c r="F290" s="17">
        <v>5</v>
      </c>
      <c r="G290" s="1">
        <v>1975</v>
      </c>
      <c r="H290">
        <v>3</v>
      </c>
      <c r="I290">
        <v>28</v>
      </c>
      <c r="J290">
        <v>3</v>
      </c>
      <c r="K290">
        <v>14</v>
      </c>
      <c r="L290">
        <v>29</v>
      </c>
      <c r="M290" s="73">
        <f t="shared" si="52"/>
        <v>0.22900000000000001</v>
      </c>
      <c r="N290" s="2">
        <v>0.01</v>
      </c>
      <c r="O290" s="3" t="s">
        <v>235</v>
      </c>
      <c r="P290" s="76"/>
      <c r="Q290" s="67">
        <f>V290</f>
        <v>3.4613</v>
      </c>
      <c r="R290" s="72">
        <f>U290</f>
        <v>0.22900000000000001</v>
      </c>
      <c r="S290" s="59">
        <v>3.3</v>
      </c>
      <c r="T290" s="14" t="s">
        <v>3</v>
      </c>
      <c r="U290" s="26">
        <v>0.22900000000000001</v>
      </c>
      <c r="V290" s="56">
        <f>0.791*S290+0.851</f>
        <v>3.4613</v>
      </c>
      <c r="W290" s="44"/>
      <c r="X290" s="72"/>
      <c r="Z290" s="47"/>
      <c r="AA290" s="72"/>
      <c r="AB290" s="56"/>
      <c r="AC290" s="44"/>
      <c r="AD290" s="72"/>
      <c r="AE290" s="56"/>
      <c r="AF290" s="45"/>
      <c r="AG290" s="72"/>
      <c r="AH290" s="56"/>
      <c r="AI290" s="45"/>
      <c r="AK290" s="12"/>
      <c r="AL290" s="12"/>
      <c r="AM290" s="19"/>
      <c r="AQ290" s="13"/>
      <c r="AR290" s="13"/>
      <c r="AS290" s="19">
        <v>3.3</v>
      </c>
      <c r="AT290" s="14" t="s">
        <v>3</v>
      </c>
      <c r="AU290" s="13"/>
      <c r="AV290" s="13"/>
      <c r="AW290" s="12"/>
      <c r="AX290" s="12"/>
      <c r="AY290" s="13"/>
      <c r="AZ290" s="12"/>
    </row>
    <row r="291" spans="1:53" s="23" customFormat="1" x14ac:dyDescent="0.25">
      <c r="A291" s="1" t="s">
        <v>2</v>
      </c>
      <c r="B291" s="9">
        <v>3.1</v>
      </c>
      <c r="C291" s="74">
        <f t="shared" si="51"/>
        <v>3.3031000000000001</v>
      </c>
      <c r="D291" s="70">
        <v>-112.55800000000001</v>
      </c>
      <c r="E291" s="10">
        <v>42.08</v>
      </c>
      <c r="F291" s="17">
        <v>5</v>
      </c>
      <c r="G291" s="1">
        <v>1975</v>
      </c>
      <c r="H291">
        <v>3</v>
      </c>
      <c r="I291">
        <v>28</v>
      </c>
      <c r="J291">
        <v>3</v>
      </c>
      <c r="K291">
        <v>30</v>
      </c>
      <c r="L291">
        <v>44.4</v>
      </c>
      <c r="M291" s="73">
        <f t="shared" si="52"/>
        <v>0.22900000000000001</v>
      </c>
      <c r="N291" s="2">
        <v>0.01</v>
      </c>
      <c r="O291" s="3" t="s">
        <v>235</v>
      </c>
      <c r="P291" s="76"/>
      <c r="Q291" s="67">
        <f>V291</f>
        <v>3.3031000000000001</v>
      </c>
      <c r="R291" s="72">
        <f>U291</f>
        <v>0.22900000000000001</v>
      </c>
      <c r="S291" s="59">
        <v>3.1</v>
      </c>
      <c r="T291" s="14" t="s">
        <v>3</v>
      </c>
      <c r="U291" s="26">
        <v>0.22900000000000001</v>
      </c>
      <c r="V291" s="56">
        <f>0.791*S291+0.851</f>
        <v>3.3031000000000001</v>
      </c>
      <c r="W291" s="44"/>
      <c r="X291" s="72"/>
      <c r="Y291" s="56"/>
      <c r="Z291" s="47"/>
      <c r="AA291" s="72"/>
      <c r="AB291" s="56"/>
      <c r="AC291" s="44"/>
      <c r="AD291" s="72"/>
      <c r="AE291" s="56"/>
      <c r="AF291" s="45"/>
      <c r="AG291" s="72"/>
      <c r="AH291" s="56"/>
      <c r="AI291" s="45"/>
      <c r="AJ291" s="13"/>
      <c r="AK291" s="12"/>
      <c r="AL291" s="12"/>
      <c r="AM291" s="19"/>
      <c r="AN291" s="12"/>
      <c r="AO291" s="12"/>
      <c r="AP291" s="13"/>
      <c r="AQ291" s="13"/>
      <c r="AR291" s="13"/>
      <c r="AS291" s="19">
        <v>3.1</v>
      </c>
      <c r="AT291" s="14" t="s">
        <v>3</v>
      </c>
      <c r="AU291" s="13"/>
      <c r="AV291" s="13"/>
      <c r="AW291" s="12"/>
      <c r="AX291" s="12"/>
      <c r="AY291" s="13"/>
      <c r="AZ291" s="12"/>
      <c r="BA291"/>
    </row>
    <row r="292" spans="1:53" x14ac:dyDescent="0.25">
      <c r="A292" s="1" t="s">
        <v>2</v>
      </c>
      <c r="B292" s="9">
        <v>3.3</v>
      </c>
      <c r="C292" s="74">
        <f t="shared" si="51"/>
        <v>3.4613</v>
      </c>
      <c r="D292" s="70">
        <v>-112.52</v>
      </c>
      <c r="E292" s="10">
        <v>42.07</v>
      </c>
      <c r="F292" s="17">
        <v>11</v>
      </c>
      <c r="G292" s="1">
        <v>1975</v>
      </c>
      <c r="H292">
        <v>3</v>
      </c>
      <c r="I292">
        <v>28</v>
      </c>
      <c r="J292">
        <v>4</v>
      </c>
      <c r="K292">
        <v>4</v>
      </c>
      <c r="L292">
        <v>58</v>
      </c>
      <c r="M292" s="73">
        <f t="shared" si="52"/>
        <v>0.22900000000000001</v>
      </c>
      <c r="N292" s="2">
        <v>0.01</v>
      </c>
      <c r="O292" s="3" t="s">
        <v>235</v>
      </c>
      <c r="P292" s="76"/>
      <c r="Q292" s="67">
        <f>V292</f>
        <v>3.4613</v>
      </c>
      <c r="R292" s="72">
        <f>U292</f>
        <v>0.22900000000000001</v>
      </c>
      <c r="S292" s="59">
        <v>3.3</v>
      </c>
      <c r="T292" s="14" t="s">
        <v>3</v>
      </c>
      <c r="U292" s="26">
        <v>0.22900000000000001</v>
      </c>
      <c r="V292" s="56">
        <f>0.791*S292+0.851</f>
        <v>3.4613</v>
      </c>
      <c r="W292" s="44"/>
      <c r="X292" s="72"/>
      <c r="Z292" s="47"/>
      <c r="AA292" s="72"/>
      <c r="AB292" s="56"/>
      <c r="AC292" s="44"/>
      <c r="AD292" s="72"/>
      <c r="AE292" s="56"/>
      <c r="AF292" s="45"/>
      <c r="AG292" s="72"/>
      <c r="AH292" s="56"/>
      <c r="AI292" s="45"/>
      <c r="AK292" s="12"/>
      <c r="AL292" s="12"/>
      <c r="AM292" s="19"/>
      <c r="AQ292" s="13"/>
      <c r="AR292" s="13"/>
      <c r="AS292" s="19">
        <v>3.3</v>
      </c>
      <c r="AT292" s="14" t="s">
        <v>3</v>
      </c>
      <c r="AU292" s="13"/>
      <c r="AV292" s="13"/>
      <c r="AW292" s="12"/>
      <c r="AX292" s="12"/>
      <c r="AY292" s="13"/>
      <c r="AZ292" s="12"/>
    </row>
    <row r="293" spans="1:53" x14ac:dyDescent="0.25">
      <c r="A293" s="1" t="s">
        <v>2</v>
      </c>
      <c r="B293" s="9">
        <v>2.5</v>
      </c>
      <c r="C293" s="74">
        <f t="shared" si="51"/>
        <v>2.8285</v>
      </c>
      <c r="D293" s="70">
        <v>-112.527</v>
      </c>
      <c r="E293" s="10">
        <v>42.063000000000002</v>
      </c>
      <c r="F293" s="17">
        <v>8</v>
      </c>
      <c r="G293" s="1">
        <v>1975</v>
      </c>
      <c r="H293">
        <v>3</v>
      </c>
      <c r="I293">
        <v>28</v>
      </c>
      <c r="J293">
        <v>4</v>
      </c>
      <c r="K293">
        <v>42</v>
      </c>
      <c r="L293">
        <v>32.5</v>
      </c>
      <c r="M293" s="73">
        <f t="shared" si="52"/>
        <v>0.249</v>
      </c>
      <c r="N293" s="2">
        <v>0.01</v>
      </c>
      <c r="O293" s="3" t="s">
        <v>235</v>
      </c>
      <c r="P293" s="76"/>
      <c r="Q293" s="67">
        <f>Y293</f>
        <v>2.8285</v>
      </c>
      <c r="R293" s="72">
        <f>X293</f>
        <v>0.249</v>
      </c>
      <c r="S293" s="44"/>
      <c r="T293" s="14"/>
      <c r="W293" s="59">
        <v>2.5</v>
      </c>
      <c r="X293" s="72">
        <v>0.249</v>
      </c>
      <c r="Y293" s="56">
        <f>0.791*W293+0.851</f>
        <v>2.8285</v>
      </c>
      <c r="Z293" s="47"/>
      <c r="AA293" s="72"/>
      <c r="AB293" s="56"/>
      <c r="AC293" s="44"/>
      <c r="AD293" s="72"/>
      <c r="AE293" s="56"/>
      <c r="AF293" s="45"/>
      <c r="AG293" s="72"/>
      <c r="AH293" s="56"/>
      <c r="AI293" s="45"/>
      <c r="AK293" s="12"/>
      <c r="AL293" s="12"/>
      <c r="AM293" s="19"/>
      <c r="AQ293" s="13"/>
      <c r="AR293" s="19">
        <v>2.5</v>
      </c>
      <c r="AS293" s="13"/>
      <c r="AT293" s="14"/>
      <c r="AU293" s="13"/>
      <c r="AV293" s="13"/>
      <c r="AW293" s="12"/>
      <c r="AX293" s="12"/>
      <c r="AY293" s="13"/>
      <c r="AZ293" s="12"/>
      <c r="BA293" s="23"/>
    </row>
    <row r="294" spans="1:53" x14ac:dyDescent="0.25">
      <c r="A294" s="1" t="s">
        <v>2</v>
      </c>
      <c r="B294" s="9">
        <v>3.1</v>
      </c>
      <c r="C294" s="74">
        <f t="shared" si="51"/>
        <v>3.3031000000000001</v>
      </c>
      <c r="D294" s="70">
        <v>-112.5</v>
      </c>
      <c r="E294" s="10">
        <v>42.023000000000003</v>
      </c>
      <c r="F294" s="17">
        <v>5</v>
      </c>
      <c r="G294" s="1">
        <v>1975</v>
      </c>
      <c r="H294">
        <v>3</v>
      </c>
      <c r="I294">
        <v>28</v>
      </c>
      <c r="J294">
        <v>5</v>
      </c>
      <c r="K294">
        <v>18</v>
      </c>
      <c r="L294">
        <v>54.1</v>
      </c>
      <c r="M294" s="73">
        <f t="shared" si="52"/>
        <v>0.22900000000000001</v>
      </c>
      <c r="N294" s="2">
        <v>0.01</v>
      </c>
      <c r="O294" s="3" t="s">
        <v>235</v>
      </c>
      <c r="P294" s="76"/>
      <c r="Q294" s="67">
        <f>V294</f>
        <v>3.3031000000000001</v>
      </c>
      <c r="R294" s="72">
        <f>U294</f>
        <v>0.22900000000000001</v>
      </c>
      <c r="S294" s="59">
        <v>3.1</v>
      </c>
      <c r="T294" s="14" t="s">
        <v>3</v>
      </c>
      <c r="U294" s="26">
        <v>0.22900000000000001</v>
      </c>
      <c r="V294" s="56">
        <f>0.791*S294+0.851</f>
        <v>3.3031000000000001</v>
      </c>
      <c r="W294" s="44"/>
      <c r="X294" s="72"/>
      <c r="Z294" s="47"/>
      <c r="AA294" s="72"/>
      <c r="AB294" s="56"/>
      <c r="AC294" s="44"/>
      <c r="AD294" s="72"/>
      <c r="AE294" s="56"/>
      <c r="AF294" s="45"/>
      <c r="AG294" s="72"/>
      <c r="AH294" s="56"/>
      <c r="AI294" s="45"/>
      <c r="AK294" s="12"/>
      <c r="AL294" s="12"/>
      <c r="AM294" s="19"/>
      <c r="AQ294" s="13"/>
      <c r="AR294" s="13"/>
      <c r="AS294" s="19">
        <v>3.1</v>
      </c>
      <c r="AT294" s="14" t="s">
        <v>3</v>
      </c>
      <c r="AU294" s="13"/>
      <c r="AV294" s="13"/>
      <c r="AW294" s="12"/>
      <c r="AX294" s="12"/>
      <c r="AY294" s="13"/>
      <c r="AZ294" s="12"/>
    </row>
    <row r="295" spans="1:53" x14ac:dyDescent="0.25">
      <c r="A295" s="1" t="s">
        <v>2</v>
      </c>
      <c r="B295" s="9">
        <v>2.9</v>
      </c>
      <c r="C295" s="74">
        <f t="shared" si="51"/>
        <v>3.1448999999999998</v>
      </c>
      <c r="D295" s="70">
        <v>-112.535</v>
      </c>
      <c r="E295" s="10">
        <v>42.003</v>
      </c>
      <c r="F295" s="17">
        <v>8</v>
      </c>
      <c r="G295" s="1">
        <v>1975</v>
      </c>
      <c r="H295">
        <v>3</v>
      </c>
      <c r="I295">
        <v>28</v>
      </c>
      <c r="J295">
        <v>5</v>
      </c>
      <c r="K295">
        <v>52</v>
      </c>
      <c r="L295">
        <v>16</v>
      </c>
      <c r="M295" s="73">
        <f t="shared" si="52"/>
        <v>0.22900000000000001</v>
      </c>
      <c r="N295" s="2">
        <v>0.01</v>
      </c>
      <c r="O295" s="3" t="s">
        <v>235</v>
      </c>
      <c r="P295" s="76"/>
      <c r="Q295" s="67">
        <f>V295</f>
        <v>3.1448999999999998</v>
      </c>
      <c r="R295" s="72">
        <f>U295</f>
        <v>0.22900000000000001</v>
      </c>
      <c r="S295" s="59">
        <v>2.9</v>
      </c>
      <c r="T295" s="14" t="s">
        <v>3</v>
      </c>
      <c r="U295" s="26">
        <v>0.22900000000000001</v>
      </c>
      <c r="V295" s="56">
        <f>0.791*S295+0.851</f>
        <v>3.1448999999999998</v>
      </c>
      <c r="W295" s="44"/>
      <c r="X295" s="72"/>
      <c r="Z295" s="47"/>
      <c r="AA295" s="72"/>
      <c r="AB295" s="56"/>
      <c r="AC295" s="44"/>
      <c r="AD295" s="72"/>
      <c r="AE295" s="56"/>
      <c r="AF295" s="45"/>
      <c r="AG295" s="72"/>
      <c r="AH295" s="56"/>
      <c r="AI295" s="45"/>
      <c r="AK295" s="12"/>
      <c r="AL295" s="12"/>
      <c r="AM295" s="19"/>
      <c r="AQ295" s="13"/>
      <c r="AR295" s="13"/>
      <c r="AS295" s="19">
        <v>2.9</v>
      </c>
      <c r="AT295" s="14" t="s">
        <v>3</v>
      </c>
      <c r="AU295" s="13"/>
      <c r="AV295" s="13"/>
      <c r="AW295" s="12"/>
      <c r="AX295" s="12"/>
      <c r="AY295" s="13"/>
      <c r="AZ295" s="12"/>
    </row>
    <row r="296" spans="1:53" x14ac:dyDescent="0.25">
      <c r="A296" s="1" t="s">
        <v>2</v>
      </c>
      <c r="B296" s="9">
        <v>3</v>
      </c>
      <c r="C296" s="74">
        <f t="shared" si="51"/>
        <v>3.2240000000000002</v>
      </c>
      <c r="D296" s="70">
        <v>-111.78400000000001</v>
      </c>
      <c r="E296" s="10">
        <v>41.892000000000003</v>
      </c>
      <c r="F296" s="17">
        <v>6</v>
      </c>
      <c r="G296" s="1">
        <v>1975</v>
      </c>
      <c r="H296">
        <v>3</v>
      </c>
      <c r="I296">
        <v>28</v>
      </c>
      <c r="J296">
        <v>6</v>
      </c>
      <c r="K296">
        <v>52</v>
      </c>
      <c r="L296">
        <v>33.299999999999997</v>
      </c>
      <c r="M296" s="73">
        <f t="shared" si="52"/>
        <v>0.22900000000000001</v>
      </c>
      <c r="N296" s="2">
        <v>0.01</v>
      </c>
      <c r="O296" s="3" t="s">
        <v>235</v>
      </c>
      <c r="P296" s="76"/>
      <c r="Q296" s="67">
        <f>V296</f>
        <v>3.2240000000000002</v>
      </c>
      <c r="R296" s="72">
        <f>U296</f>
        <v>0.22900000000000001</v>
      </c>
      <c r="S296" s="59">
        <v>3</v>
      </c>
      <c r="T296" s="14" t="s">
        <v>3</v>
      </c>
      <c r="U296" s="26">
        <v>0.22900000000000001</v>
      </c>
      <c r="V296" s="56">
        <f>0.791*S296+0.851</f>
        <v>3.2240000000000002</v>
      </c>
      <c r="W296" s="44"/>
      <c r="X296" s="72"/>
      <c r="Z296" s="47"/>
      <c r="AA296" s="72"/>
      <c r="AB296" s="56"/>
      <c r="AC296" s="44"/>
      <c r="AD296" s="72"/>
      <c r="AE296" s="56"/>
      <c r="AF296" s="45"/>
      <c r="AG296" s="72"/>
      <c r="AH296" s="56"/>
      <c r="AI296" s="45"/>
      <c r="AK296" s="12"/>
      <c r="AL296" s="12"/>
      <c r="AM296" s="19"/>
      <c r="AQ296" s="13"/>
      <c r="AR296" s="13"/>
      <c r="AS296" s="19">
        <v>3</v>
      </c>
      <c r="AT296" s="14" t="s">
        <v>3</v>
      </c>
      <c r="AU296" s="13"/>
      <c r="AV296" s="13"/>
      <c r="AW296" s="12"/>
      <c r="AX296" s="12"/>
      <c r="AY296" s="13"/>
      <c r="AZ296" s="12"/>
    </row>
    <row r="297" spans="1:53" x14ac:dyDescent="0.25">
      <c r="A297" s="1" t="s">
        <v>2</v>
      </c>
      <c r="B297" s="9">
        <v>2.8</v>
      </c>
      <c r="C297" s="74">
        <f t="shared" si="51"/>
        <v>3.0657999999999999</v>
      </c>
      <c r="D297" s="70">
        <v>-112.526</v>
      </c>
      <c r="E297" s="10">
        <v>42.072000000000003</v>
      </c>
      <c r="F297" s="17">
        <v>9</v>
      </c>
      <c r="G297" s="1">
        <v>1975</v>
      </c>
      <c r="H297">
        <v>3</v>
      </c>
      <c r="I297">
        <v>28</v>
      </c>
      <c r="J297">
        <v>7</v>
      </c>
      <c r="K297">
        <v>42</v>
      </c>
      <c r="L297">
        <v>45.3</v>
      </c>
      <c r="M297" s="73">
        <f t="shared" si="52"/>
        <v>0.22900000000000001</v>
      </c>
      <c r="N297" s="2">
        <v>0.01</v>
      </c>
      <c r="O297" s="3" t="s">
        <v>235</v>
      </c>
      <c r="P297" s="76"/>
      <c r="Q297" s="67">
        <f>V297</f>
        <v>3.0657999999999999</v>
      </c>
      <c r="R297" s="72">
        <f>U297</f>
        <v>0.22900000000000001</v>
      </c>
      <c r="S297" s="59">
        <v>2.8</v>
      </c>
      <c r="T297" s="14" t="s">
        <v>3</v>
      </c>
      <c r="U297" s="26">
        <v>0.22900000000000001</v>
      </c>
      <c r="V297" s="56">
        <f>0.791*S297+0.851</f>
        <v>3.0657999999999999</v>
      </c>
      <c r="W297" s="44"/>
      <c r="X297" s="72"/>
      <c r="Z297" s="47"/>
      <c r="AA297" s="72"/>
      <c r="AB297" s="56"/>
      <c r="AC297" s="44"/>
      <c r="AD297" s="72"/>
      <c r="AE297" s="56"/>
      <c r="AF297" s="45"/>
      <c r="AG297" s="72"/>
      <c r="AH297" s="56"/>
      <c r="AI297" s="45"/>
      <c r="AK297" s="12"/>
      <c r="AL297" s="12"/>
      <c r="AM297" s="19"/>
      <c r="AQ297" s="13"/>
      <c r="AR297" s="13"/>
      <c r="AS297" s="19">
        <v>2.8</v>
      </c>
      <c r="AT297" s="14" t="s">
        <v>3</v>
      </c>
      <c r="AU297" s="13"/>
      <c r="AV297" s="13"/>
      <c r="AW297" s="12"/>
      <c r="AX297" s="12"/>
      <c r="AY297" s="13"/>
      <c r="AZ297" s="12"/>
    </row>
    <row r="298" spans="1:53" x14ac:dyDescent="0.25">
      <c r="A298" s="1" t="s">
        <v>2</v>
      </c>
      <c r="B298" s="9">
        <v>2.7</v>
      </c>
      <c r="C298" s="74">
        <f t="shared" si="51"/>
        <v>2.9867000000000004</v>
      </c>
      <c r="D298" s="70">
        <v>-112.446</v>
      </c>
      <c r="E298" s="10">
        <v>42.07</v>
      </c>
      <c r="F298" s="17">
        <v>5</v>
      </c>
      <c r="G298" s="1">
        <v>1975</v>
      </c>
      <c r="H298">
        <v>3</v>
      </c>
      <c r="I298">
        <v>28</v>
      </c>
      <c r="J298">
        <v>8</v>
      </c>
      <c r="K298">
        <v>11</v>
      </c>
      <c r="L298">
        <v>23.2</v>
      </c>
      <c r="M298" s="73">
        <f t="shared" si="52"/>
        <v>0.249</v>
      </c>
      <c r="N298" s="2">
        <v>0.01</v>
      </c>
      <c r="O298" s="3" t="s">
        <v>235</v>
      </c>
      <c r="P298" s="76"/>
      <c r="Q298" s="67">
        <f>Y298</f>
        <v>2.9867000000000004</v>
      </c>
      <c r="R298" s="72">
        <f>X298</f>
        <v>0.249</v>
      </c>
      <c r="S298" s="44"/>
      <c r="T298" s="14"/>
      <c r="W298" s="59">
        <v>2.7</v>
      </c>
      <c r="X298" s="72">
        <v>0.249</v>
      </c>
      <c r="Y298" s="56">
        <f>0.791*W298+0.851</f>
        <v>2.9867000000000004</v>
      </c>
      <c r="Z298" s="47"/>
      <c r="AA298" s="72"/>
      <c r="AB298" s="56"/>
      <c r="AC298" s="44"/>
      <c r="AD298" s="72"/>
      <c r="AE298" s="56"/>
      <c r="AF298" s="45"/>
      <c r="AG298" s="72"/>
      <c r="AH298" s="56"/>
      <c r="AI298" s="45"/>
      <c r="AK298" s="12"/>
      <c r="AL298" s="12"/>
      <c r="AM298" s="19"/>
      <c r="AQ298" s="13"/>
      <c r="AR298" s="19">
        <v>2.7</v>
      </c>
      <c r="AS298" s="13"/>
      <c r="AT298" s="14"/>
      <c r="AU298" s="13"/>
      <c r="AV298" s="13"/>
      <c r="AW298" s="12"/>
      <c r="AX298" s="12"/>
      <c r="AY298" s="13"/>
      <c r="AZ298" s="12"/>
    </row>
    <row r="299" spans="1:53" x14ac:dyDescent="0.25">
      <c r="A299" s="1" t="s">
        <v>2</v>
      </c>
      <c r="B299" s="9">
        <v>2.5</v>
      </c>
      <c r="C299" s="74">
        <f t="shared" si="51"/>
        <v>2.8285</v>
      </c>
      <c r="D299" s="70">
        <v>-112.5</v>
      </c>
      <c r="E299" s="10">
        <v>42.048999999999999</v>
      </c>
      <c r="F299" s="17">
        <v>5</v>
      </c>
      <c r="G299" s="1">
        <v>1975</v>
      </c>
      <c r="H299">
        <v>3</v>
      </c>
      <c r="I299">
        <v>28</v>
      </c>
      <c r="J299">
        <v>9</v>
      </c>
      <c r="K299">
        <v>27</v>
      </c>
      <c r="L299">
        <v>15.2</v>
      </c>
      <c r="M299" s="73">
        <f t="shared" si="52"/>
        <v>0.249</v>
      </c>
      <c r="N299" s="2">
        <v>0.01</v>
      </c>
      <c r="O299" s="3" t="s">
        <v>235</v>
      </c>
      <c r="P299" s="76"/>
      <c r="Q299" s="67">
        <f>Y299</f>
        <v>2.8285</v>
      </c>
      <c r="R299" s="72">
        <f>X299</f>
        <v>0.249</v>
      </c>
      <c r="S299" s="44"/>
      <c r="T299" s="14"/>
      <c r="W299" s="59">
        <v>2.5</v>
      </c>
      <c r="X299" s="72">
        <v>0.249</v>
      </c>
      <c r="Y299" s="56">
        <f>0.791*W299+0.851</f>
        <v>2.8285</v>
      </c>
      <c r="Z299" s="47"/>
      <c r="AA299" s="72"/>
      <c r="AB299" s="56"/>
      <c r="AC299" s="44"/>
      <c r="AD299" s="72"/>
      <c r="AE299" s="56"/>
      <c r="AF299" s="45"/>
      <c r="AG299" s="72"/>
      <c r="AH299" s="56"/>
      <c r="AI299" s="45"/>
      <c r="AK299" s="12"/>
      <c r="AL299" s="12"/>
      <c r="AM299" s="19"/>
      <c r="AQ299" s="13"/>
      <c r="AR299" s="19">
        <v>2.5</v>
      </c>
      <c r="AS299" s="13"/>
      <c r="AT299" s="14"/>
      <c r="AU299" s="13"/>
      <c r="AV299" s="13"/>
      <c r="AW299" s="12"/>
      <c r="AX299" s="12"/>
      <c r="AY299" s="13"/>
      <c r="AZ299" s="12"/>
    </row>
    <row r="300" spans="1:53" x14ac:dyDescent="0.25">
      <c r="A300" s="1" t="s">
        <v>2</v>
      </c>
      <c r="B300" s="9">
        <v>3.1</v>
      </c>
      <c r="C300" s="74">
        <f t="shared" si="51"/>
        <v>3.3031000000000001</v>
      </c>
      <c r="D300" s="70">
        <v>-112.526</v>
      </c>
      <c r="E300" s="10">
        <v>42.08</v>
      </c>
      <c r="F300" s="17">
        <v>10</v>
      </c>
      <c r="G300" s="1">
        <v>1975</v>
      </c>
      <c r="H300">
        <v>3</v>
      </c>
      <c r="I300">
        <v>28</v>
      </c>
      <c r="J300">
        <v>11</v>
      </c>
      <c r="K300">
        <v>22</v>
      </c>
      <c r="L300">
        <v>24.1</v>
      </c>
      <c r="M300" s="73">
        <f t="shared" si="52"/>
        <v>0.22900000000000001</v>
      </c>
      <c r="N300" s="2">
        <v>0.01</v>
      </c>
      <c r="O300" s="3" t="s">
        <v>235</v>
      </c>
      <c r="P300" s="76"/>
      <c r="Q300" s="67">
        <f t="shared" ref="Q300:Q327" si="56">V300</f>
        <v>3.3031000000000001</v>
      </c>
      <c r="R300" s="72">
        <f t="shared" ref="R300:R327" si="57">U300</f>
        <v>0.22900000000000001</v>
      </c>
      <c r="S300" s="59">
        <v>3.1</v>
      </c>
      <c r="T300" s="14" t="s">
        <v>3</v>
      </c>
      <c r="U300" s="26">
        <v>0.22900000000000001</v>
      </c>
      <c r="V300" s="56">
        <f t="shared" ref="V300:V327" si="58">0.791*S300+0.851</f>
        <v>3.3031000000000001</v>
      </c>
      <c r="W300" s="44"/>
      <c r="X300" s="72"/>
      <c r="Z300" s="47"/>
      <c r="AA300" s="72"/>
      <c r="AB300" s="56"/>
      <c r="AC300" s="44"/>
      <c r="AD300" s="72"/>
      <c r="AE300" s="56"/>
      <c r="AF300" s="45"/>
      <c r="AG300" s="72"/>
      <c r="AH300" s="56"/>
      <c r="AI300" s="45"/>
      <c r="AK300" s="12"/>
      <c r="AL300" s="12"/>
      <c r="AM300" s="19"/>
      <c r="AQ300" s="13"/>
      <c r="AR300" s="13"/>
      <c r="AS300" s="19">
        <v>3.1</v>
      </c>
      <c r="AT300" s="14" t="s">
        <v>3</v>
      </c>
      <c r="AU300" s="13"/>
      <c r="AV300" s="13"/>
      <c r="AW300" s="12"/>
      <c r="AX300" s="12"/>
      <c r="AY300" s="13"/>
      <c r="AZ300" s="12"/>
    </row>
    <row r="301" spans="1:53" x14ac:dyDescent="0.25">
      <c r="A301" s="1" t="s">
        <v>2</v>
      </c>
      <c r="B301" s="9">
        <v>3</v>
      </c>
      <c r="C301" s="74">
        <f t="shared" si="51"/>
        <v>3.2240000000000002</v>
      </c>
      <c r="D301" s="70">
        <v>-112.467</v>
      </c>
      <c r="E301" s="10">
        <v>42.042000000000002</v>
      </c>
      <c r="F301" s="17">
        <v>5</v>
      </c>
      <c r="G301" s="1">
        <v>1975</v>
      </c>
      <c r="H301">
        <v>3</v>
      </c>
      <c r="I301">
        <v>28</v>
      </c>
      <c r="J301">
        <v>11</v>
      </c>
      <c r="K301">
        <v>26</v>
      </c>
      <c r="L301">
        <v>16.100000000000001</v>
      </c>
      <c r="M301" s="73">
        <f t="shared" si="52"/>
        <v>0.22900000000000001</v>
      </c>
      <c r="N301" s="2">
        <v>0.01</v>
      </c>
      <c r="O301" s="3" t="s">
        <v>235</v>
      </c>
      <c r="P301" s="76"/>
      <c r="Q301" s="67">
        <f t="shared" si="56"/>
        <v>3.2240000000000002</v>
      </c>
      <c r="R301" s="72">
        <f t="shared" si="57"/>
        <v>0.22900000000000001</v>
      </c>
      <c r="S301" s="59">
        <v>3</v>
      </c>
      <c r="T301" s="14" t="s">
        <v>3</v>
      </c>
      <c r="U301" s="26">
        <v>0.22900000000000001</v>
      </c>
      <c r="V301" s="56">
        <f t="shared" si="58"/>
        <v>3.2240000000000002</v>
      </c>
      <c r="W301" s="44"/>
      <c r="X301" s="72"/>
      <c r="Z301" s="47"/>
      <c r="AA301" s="72"/>
      <c r="AB301" s="56"/>
      <c r="AC301" s="44"/>
      <c r="AD301" s="72"/>
      <c r="AE301" s="56"/>
      <c r="AF301" s="45"/>
      <c r="AG301" s="72"/>
      <c r="AH301" s="56"/>
      <c r="AI301" s="45"/>
      <c r="AK301" s="12"/>
      <c r="AL301" s="12"/>
      <c r="AM301" s="19"/>
      <c r="AQ301" s="13"/>
      <c r="AR301" s="13"/>
      <c r="AS301" s="19">
        <v>3</v>
      </c>
      <c r="AT301" s="14" t="s">
        <v>3</v>
      </c>
      <c r="AU301" s="13"/>
      <c r="AV301" s="13"/>
      <c r="AW301" s="12"/>
      <c r="AX301" s="12"/>
      <c r="AY301" s="13"/>
      <c r="AZ301" s="12"/>
    </row>
    <row r="302" spans="1:53" x14ac:dyDescent="0.25">
      <c r="A302" s="1" t="s">
        <v>2</v>
      </c>
      <c r="B302" s="9">
        <v>2.8</v>
      </c>
      <c r="C302" s="74">
        <f t="shared" si="51"/>
        <v>3.0657999999999999</v>
      </c>
      <c r="D302" s="70">
        <v>-112.486</v>
      </c>
      <c r="E302" s="10">
        <v>42.027999999999999</v>
      </c>
      <c r="F302" s="17">
        <v>5</v>
      </c>
      <c r="G302" s="1">
        <v>1975</v>
      </c>
      <c r="H302">
        <v>3</v>
      </c>
      <c r="I302">
        <v>28</v>
      </c>
      <c r="J302">
        <v>13</v>
      </c>
      <c r="K302">
        <v>7</v>
      </c>
      <c r="L302">
        <v>45.4</v>
      </c>
      <c r="M302" s="73">
        <f t="shared" si="52"/>
        <v>0.22900000000000001</v>
      </c>
      <c r="N302" s="2">
        <v>0.01</v>
      </c>
      <c r="O302" s="3" t="s">
        <v>235</v>
      </c>
      <c r="P302" s="76"/>
      <c r="Q302" s="67">
        <f t="shared" si="56"/>
        <v>3.0657999999999999</v>
      </c>
      <c r="R302" s="72">
        <f t="shared" si="57"/>
        <v>0.22900000000000001</v>
      </c>
      <c r="S302" s="59">
        <v>2.8</v>
      </c>
      <c r="T302" s="14" t="s">
        <v>3</v>
      </c>
      <c r="U302" s="26">
        <v>0.22900000000000001</v>
      </c>
      <c r="V302" s="56">
        <f t="shared" si="58"/>
        <v>3.0657999999999999</v>
      </c>
      <c r="W302" s="44"/>
      <c r="X302" s="72"/>
      <c r="Z302" s="47"/>
      <c r="AA302" s="72"/>
      <c r="AB302" s="56"/>
      <c r="AC302" s="44"/>
      <c r="AD302" s="72"/>
      <c r="AE302" s="56"/>
      <c r="AF302" s="45"/>
      <c r="AG302" s="72"/>
      <c r="AH302" s="56"/>
      <c r="AI302" s="45"/>
      <c r="AK302" s="12"/>
      <c r="AL302" s="12"/>
      <c r="AM302" s="19"/>
      <c r="AQ302" s="13"/>
      <c r="AR302" s="13"/>
      <c r="AS302" s="19">
        <v>2.8</v>
      </c>
      <c r="AT302" s="14" t="s">
        <v>3</v>
      </c>
      <c r="AU302" s="13"/>
      <c r="AV302" s="13"/>
      <c r="AW302" s="12"/>
      <c r="AX302" s="12"/>
      <c r="AY302" s="13"/>
      <c r="AZ302" s="12"/>
    </row>
    <row r="303" spans="1:53" x14ac:dyDescent="0.25">
      <c r="A303" s="1" t="s">
        <v>2</v>
      </c>
      <c r="B303" s="2">
        <v>3.1</v>
      </c>
      <c r="C303" s="74">
        <f t="shared" si="51"/>
        <v>3.3031000000000001</v>
      </c>
      <c r="D303" s="70">
        <v>-112.48399999999999</v>
      </c>
      <c r="E303" s="10">
        <v>42.076999999999998</v>
      </c>
      <c r="F303" s="17">
        <v>5</v>
      </c>
      <c r="G303" s="1">
        <v>1975</v>
      </c>
      <c r="H303">
        <v>3</v>
      </c>
      <c r="I303">
        <v>28</v>
      </c>
      <c r="J303">
        <v>13</v>
      </c>
      <c r="K303">
        <v>11</v>
      </c>
      <c r="L303">
        <v>16.5</v>
      </c>
      <c r="M303" s="73">
        <f t="shared" si="52"/>
        <v>0.22900000000000001</v>
      </c>
      <c r="N303" s="2">
        <v>0.01</v>
      </c>
      <c r="O303" s="3" t="s">
        <v>235</v>
      </c>
      <c r="P303" s="76"/>
      <c r="Q303" s="67">
        <f t="shared" si="56"/>
        <v>3.3031000000000001</v>
      </c>
      <c r="R303" s="72">
        <f t="shared" si="57"/>
        <v>0.22900000000000001</v>
      </c>
      <c r="S303" s="57">
        <v>3.1</v>
      </c>
      <c r="T303" s="14" t="s">
        <v>3</v>
      </c>
      <c r="U303" s="26">
        <v>0.22900000000000001</v>
      </c>
      <c r="V303" s="56">
        <f t="shared" si="58"/>
        <v>3.3031000000000001</v>
      </c>
      <c r="W303" s="44"/>
      <c r="X303" s="72"/>
      <c r="Z303" s="47"/>
      <c r="AA303" s="72"/>
      <c r="AB303" s="56"/>
      <c r="AC303" s="47">
        <v>4.3</v>
      </c>
      <c r="AD303" s="72">
        <v>0.40100000000000002</v>
      </c>
      <c r="AE303" s="56">
        <f>0.791*(1.697*AC303-3.557)+0.851</f>
        <v>3.8094191000000004</v>
      </c>
      <c r="AF303" s="45"/>
      <c r="AG303" s="72"/>
      <c r="AH303" s="56"/>
      <c r="AI303" s="45"/>
      <c r="AJ303" s="19">
        <v>4.3</v>
      </c>
      <c r="AK303" s="12"/>
      <c r="AL303" s="12"/>
      <c r="AM303" s="19"/>
      <c r="AQ303" s="13"/>
      <c r="AR303" s="13"/>
      <c r="AS303" s="13">
        <v>3.1</v>
      </c>
      <c r="AT303" s="14" t="s">
        <v>3</v>
      </c>
      <c r="AU303" s="13"/>
      <c r="AV303" s="13"/>
      <c r="AW303" s="12"/>
      <c r="AX303" s="12"/>
      <c r="AY303" s="13"/>
      <c r="AZ303" s="12"/>
    </row>
    <row r="304" spans="1:53" s="12" customFormat="1" x14ac:dyDescent="0.25">
      <c r="A304" s="1" t="s">
        <v>2</v>
      </c>
      <c r="B304" s="2">
        <v>3.8</v>
      </c>
      <c r="C304" s="74">
        <f t="shared" si="51"/>
        <v>3.8567999999999998</v>
      </c>
      <c r="D304" s="70">
        <v>-112.574</v>
      </c>
      <c r="E304" s="10">
        <v>42.082999999999998</v>
      </c>
      <c r="F304" s="17">
        <v>9</v>
      </c>
      <c r="G304" s="1">
        <v>1975</v>
      </c>
      <c r="H304">
        <v>3</v>
      </c>
      <c r="I304">
        <v>28</v>
      </c>
      <c r="J304">
        <v>16</v>
      </c>
      <c r="K304">
        <v>15</v>
      </c>
      <c r="L304">
        <v>6.4</v>
      </c>
      <c r="M304" s="73">
        <f t="shared" si="52"/>
        <v>0.22900000000000001</v>
      </c>
      <c r="N304" s="2">
        <v>0.01</v>
      </c>
      <c r="O304" s="3" t="s">
        <v>235</v>
      </c>
      <c r="P304" s="76"/>
      <c r="Q304" s="67">
        <f t="shared" si="56"/>
        <v>3.8567999999999998</v>
      </c>
      <c r="R304" s="72">
        <f t="shared" si="57"/>
        <v>0.22900000000000001</v>
      </c>
      <c r="S304" s="57">
        <v>3.8</v>
      </c>
      <c r="T304" s="14" t="s">
        <v>3</v>
      </c>
      <c r="U304" s="26">
        <v>0.22900000000000001</v>
      </c>
      <c r="V304" s="56">
        <f t="shared" si="58"/>
        <v>3.8567999999999998</v>
      </c>
      <c r="W304" s="44"/>
      <c r="X304" s="72"/>
      <c r="Y304" s="56"/>
      <c r="Z304" s="47"/>
      <c r="AA304" s="72"/>
      <c r="AB304" s="56"/>
      <c r="AC304" s="47">
        <v>4.0999999999999996</v>
      </c>
      <c r="AD304" s="72">
        <v>0.40100000000000002</v>
      </c>
      <c r="AE304" s="56">
        <f>0.791*(1.697*AC304-3.557)+0.851</f>
        <v>3.5409537000000002</v>
      </c>
      <c r="AF304" s="45"/>
      <c r="AG304" s="72"/>
      <c r="AH304" s="56"/>
      <c r="AI304" s="45"/>
      <c r="AJ304" s="19">
        <v>4.0999999999999996</v>
      </c>
      <c r="AM304" s="19"/>
      <c r="AP304" s="13"/>
      <c r="AQ304" s="13"/>
      <c r="AR304" s="13"/>
      <c r="AS304" s="13">
        <v>3.8</v>
      </c>
      <c r="AT304" s="14" t="s">
        <v>3</v>
      </c>
      <c r="AU304" s="13"/>
      <c r="AV304" s="13"/>
      <c r="AY304" s="13"/>
      <c r="BA304"/>
    </row>
    <row r="305" spans="1:53" x14ac:dyDescent="0.25">
      <c r="A305" s="1" t="s">
        <v>2</v>
      </c>
      <c r="B305" s="9">
        <v>2.7</v>
      </c>
      <c r="C305" s="74">
        <f t="shared" si="51"/>
        <v>2.9867000000000004</v>
      </c>
      <c r="D305" s="70">
        <v>-112.51900000000001</v>
      </c>
      <c r="E305" s="10">
        <v>42.076999999999998</v>
      </c>
      <c r="F305" s="17">
        <v>5</v>
      </c>
      <c r="G305" s="1">
        <v>1975</v>
      </c>
      <c r="H305">
        <v>3</v>
      </c>
      <c r="I305">
        <v>28</v>
      </c>
      <c r="J305">
        <v>16</v>
      </c>
      <c r="K305">
        <v>42</v>
      </c>
      <c r="L305">
        <v>33.9</v>
      </c>
      <c r="M305" s="73">
        <f t="shared" si="52"/>
        <v>0.22900000000000001</v>
      </c>
      <c r="N305" s="2">
        <v>0.01</v>
      </c>
      <c r="O305" s="3" t="s">
        <v>235</v>
      </c>
      <c r="P305" s="76"/>
      <c r="Q305" s="67">
        <f t="shared" si="56"/>
        <v>2.9867000000000004</v>
      </c>
      <c r="R305" s="72">
        <f t="shared" si="57"/>
        <v>0.22900000000000001</v>
      </c>
      <c r="S305" s="59">
        <v>2.7</v>
      </c>
      <c r="T305" s="14" t="s">
        <v>3</v>
      </c>
      <c r="U305" s="26">
        <v>0.22900000000000001</v>
      </c>
      <c r="V305" s="56">
        <f t="shared" si="58"/>
        <v>2.9867000000000004</v>
      </c>
      <c r="W305" s="44"/>
      <c r="X305" s="72"/>
      <c r="Z305" s="47"/>
      <c r="AA305" s="72"/>
      <c r="AB305" s="56"/>
      <c r="AC305" s="44"/>
      <c r="AD305" s="72"/>
      <c r="AE305" s="56"/>
      <c r="AF305" s="45"/>
      <c r="AG305" s="72"/>
      <c r="AH305" s="56"/>
      <c r="AI305" s="45"/>
      <c r="AK305" s="12"/>
      <c r="AL305" s="12"/>
      <c r="AM305" s="19"/>
      <c r="AQ305" s="13"/>
      <c r="AR305" s="13"/>
      <c r="AS305" s="19">
        <v>2.7</v>
      </c>
      <c r="AT305" s="14" t="s">
        <v>3</v>
      </c>
      <c r="AU305" s="13"/>
      <c r="AV305" s="13"/>
      <c r="AW305" s="12"/>
      <c r="AX305" s="12"/>
      <c r="AY305" s="13"/>
      <c r="AZ305" s="12"/>
    </row>
    <row r="306" spans="1:53" x14ac:dyDescent="0.25">
      <c r="A306" s="1" t="s">
        <v>2</v>
      </c>
      <c r="B306" s="9">
        <v>2.8</v>
      </c>
      <c r="C306" s="74">
        <f t="shared" si="51"/>
        <v>3.0657999999999999</v>
      </c>
      <c r="D306" s="70">
        <v>-112.468</v>
      </c>
      <c r="E306" s="10">
        <v>42.106999999999999</v>
      </c>
      <c r="F306" s="17">
        <v>5</v>
      </c>
      <c r="G306" s="1">
        <v>1975</v>
      </c>
      <c r="H306">
        <v>3</v>
      </c>
      <c r="I306">
        <v>28</v>
      </c>
      <c r="J306">
        <v>17</v>
      </c>
      <c r="K306">
        <v>57</v>
      </c>
      <c r="L306">
        <v>41.3</v>
      </c>
      <c r="M306" s="73">
        <f t="shared" si="52"/>
        <v>0.22900000000000001</v>
      </c>
      <c r="N306" s="2">
        <v>0.01</v>
      </c>
      <c r="O306" s="3" t="s">
        <v>235</v>
      </c>
      <c r="P306" s="76"/>
      <c r="Q306" s="67">
        <f t="shared" si="56"/>
        <v>3.0657999999999999</v>
      </c>
      <c r="R306" s="72">
        <f t="shared" si="57"/>
        <v>0.22900000000000001</v>
      </c>
      <c r="S306" s="59">
        <v>2.8</v>
      </c>
      <c r="T306" s="14" t="s">
        <v>3</v>
      </c>
      <c r="U306" s="26">
        <v>0.22900000000000001</v>
      </c>
      <c r="V306" s="56">
        <f t="shared" si="58"/>
        <v>3.0657999999999999</v>
      </c>
      <c r="W306" s="44"/>
      <c r="X306" s="72"/>
      <c r="Z306" s="47"/>
      <c r="AA306" s="72"/>
      <c r="AB306" s="56"/>
      <c r="AC306" s="44"/>
      <c r="AD306" s="72"/>
      <c r="AE306" s="56"/>
      <c r="AF306" s="45"/>
      <c r="AG306" s="72"/>
      <c r="AH306" s="56"/>
      <c r="AI306" s="45"/>
      <c r="AK306" s="12"/>
      <c r="AL306" s="12"/>
      <c r="AM306" s="19"/>
      <c r="AQ306" s="13"/>
      <c r="AR306" s="13"/>
      <c r="AS306" s="19">
        <v>2.8</v>
      </c>
      <c r="AT306" s="14" t="s">
        <v>3</v>
      </c>
      <c r="AU306" s="13"/>
      <c r="AV306" s="13"/>
      <c r="AW306" s="12"/>
      <c r="AX306" s="12"/>
      <c r="AY306" s="13"/>
      <c r="AZ306" s="12"/>
      <c r="BA306" s="12"/>
    </row>
    <row r="307" spans="1:53" x14ac:dyDescent="0.25">
      <c r="A307" s="1" t="s">
        <v>2</v>
      </c>
      <c r="B307" s="9">
        <v>3.1</v>
      </c>
      <c r="C307" s="74">
        <f t="shared" si="51"/>
        <v>3.3031000000000001</v>
      </c>
      <c r="D307" s="70">
        <v>-112.52500000000001</v>
      </c>
      <c r="E307" s="10">
        <v>42.063000000000002</v>
      </c>
      <c r="F307" s="17">
        <v>9</v>
      </c>
      <c r="G307" s="1">
        <v>1975</v>
      </c>
      <c r="H307">
        <v>3</v>
      </c>
      <c r="I307">
        <v>28</v>
      </c>
      <c r="J307">
        <v>18</v>
      </c>
      <c r="K307">
        <v>30</v>
      </c>
      <c r="L307">
        <v>7.7</v>
      </c>
      <c r="M307" s="73">
        <f t="shared" si="52"/>
        <v>0.22900000000000001</v>
      </c>
      <c r="N307" s="2">
        <v>0.01</v>
      </c>
      <c r="O307" s="3" t="s">
        <v>235</v>
      </c>
      <c r="P307" s="76"/>
      <c r="Q307" s="67">
        <f t="shared" si="56"/>
        <v>3.3031000000000001</v>
      </c>
      <c r="R307" s="72">
        <f t="shared" si="57"/>
        <v>0.22900000000000001</v>
      </c>
      <c r="S307" s="59">
        <v>3.1</v>
      </c>
      <c r="T307" s="14" t="s">
        <v>3</v>
      </c>
      <c r="U307" s="26">
        <v>0.22900000000000001</v>
      </c>
      <c r="V307" s="56">
        <f t="shared" si="58"/>
        <v>3.3031000000000001</v>
      </c>
      <c r="W307" s="44"/>
      <c r="X307" s="72"/>
      <c r="Z307" s="47"/>
      <c r="AA307" s="72"/>
      <c r="AB307" s="56"/>
      <c r="AC307" s="44"/>
      <c r="AD307" s="72"/>
      <c r="AE307" s="56"/>
      <c r="AF307" s="45"/>
      <c r="AG307" s="72"/>
      <c r="AH307" s="56"/>
      <c r="AI307" s="45"/>
      <c r="AK307" s="12"/>
      <c r="AL307" s="12"/>
      <c r="AM307" s="19"/>
      <c r="AQ307" s="13"/>
      <c r="AR307" s="13"/>
      <c r="AS307" s="19">
        <v>3.1</v>
      </c>
      <c r="AT307" s="14" t="s">
        <v>3</v>
      </c>
      <c r="AU307" s="13"/>
      <c r="AV307" s="13"/>
      <c r="AW307" s="12"/>
      <c r="AX307" s="12"/>
      <c r="AY307" s="13"/>
      <c r="AZ307" s="12"/>
    </row>
    <row r="308" spans="1:53" x14ac:dyDescent="0.25">
      <c r="A308" s="1" t="s">
        <v>2</v>
      </c>
      <c r="B308" s="9">
        <v>3</v>
      </c>
      <c r="C308" s="74">
        <f t="shared" si="51"/>
        <v>3.2240000000000002</v>
      </c>
      <c r="D308" s="70">
        <v>-112.526</v>
      </c>
      <c r="E308" s="10">
        <v>42.051000000000002</v>
      </c>
      <c r="F308" s="17">
        <v>5</v>
      </c>
      <c r="G308" s="1">
        <v>1975</v>
      </c>
      <c r="H308">
        <v>3</v>
      </c>
      <c r="I308">
        <v>28</v>
      </c>
      <c r="J308">
        <v>19</v>
      </c>
      <c r="K308">
        <v>21</v>
      </c>
      <c r="L308">
        <v>45.3</v>
      </c>
      <c r="M308" s="73">
        <f t="shared" si="52"/>
        <v>0.22900000000000001</v>
      </c>
      <c r="N308" s="2">
        <v>0.01</v>
      </c>
      <c r="O308" s="3" t="s">
        <v>235</v>
      </c>
      <c r="P308" s="76"/>
      <c r="Q308" s="67">
        <f t="shared" si="56"/>
        <v>3.2240000000000002</v>
      </c>
      <c r="R308" s="72">
        <f t="shared" si="57"/>
        <v>0.22900000000000001</v>
      </c>
      <c r="S308" s="59">
        <v>3</v>
      </c>
      <c r="T308" s="14" t="s">
        <v>3</v>
      </c>
      <c r="U308" s="26">
        <v>0.22900000000000001</v>
      </c>
      <c r="V308" s="56">
        <f t="shared" si="58"/>
        <v>3.2240000000000002</v>
      </c>
      <c r="W308" s="44"/>
      <c r="X308" s="72"/>
      <c r="Z308" s="47"/>
      <c r="AA308" s="72"/>
      <c r="AB308" s="56"/>
      <c r="AC308" s="44"/>
      <c r="AD308" s="72"/>
      <c r="AE308" s="56"/>
      <c r="AF308" s="45"/>
      <c r="AG308" s="72"/>
      <c r="AH308" s="56"/>
      <c r="AI308" s="45"/>
      <c r="AK308" s="12"/>
      <c r="AL308" s="12"/>
      <c r="AM308" s="19"/>
      <c r="AQ308" s="13"/>
      <c r="AR308" s="13"/>
      <c r="AS308" s="19">
        <v>3</v>
      </c>
      <c r="AT308" s="14" t="s">
        <v>3</v>
      </c>
      <c r="AU308" s="13"/>
      <c r="AV308" s="13"/>
      <c r="AW308" s="12"/>
      <c r="AX308" s="12"/>
      <c r="AY308" s="13"/>
      <c r="AZ308" s="12"/>
    </row>
    <row r="309" spans="1:53" s="12" customFormat="1" x14ac:dyDescent="0.25">
      <c r="A309" s="1" t="s">
        <v>2</v>
      </c>
      <c r="B309" s="9">
        <v>3.1</v>
      </c>
      <c r="C309" s="74">
        <f t="shared" si="51"/>
        <v>3.3031000000000001</v>
      </c>
      <c r="D309" s="70">
        <v>-112.468</v>
      </c>
      <c r="E309" s="10">
        <v>42.005000000000003</v>
      </c>
      <c r="F309" s="17">
        <v>5</v>
      </c>
      <c r="G309" s="1">
        <v>1975</v>
      </c>
      <c r="H309">
        <v>3</v>
      </c>
      <c r="I309">
        <v>28</v>
      </c>
      <c r="J309">
        <v>21</v>
      </c>
      <c r="K309">
        <v>32</v>
      </c>
      <c r="L309">
        <v>55.9</v>
      </c>
      <c r="M309" s="73">
        <f t="shared" si="52"/>
        <v>0.22900000000000001</v>
      </c>
      <c r="N309" s="2">
        <v>0.01</v>
      </c>
      <c r="O309" s="3" t="s">
        <v>235</v>
      </c>
      <c r="P309" s="76"/>
      <c r="Q309" s="67">
        <f t="shared" si="56"/>
        <v>3.3031000000000001</v>
      </c>
      <c r="R309" s="72">
        <f t="shared" si="57"/>
        <v>0.22900000000000001</v>
      </c>
      <c r="S309" s="59">
        <v>3.1</v>
      </c>
      <c r="T309" s="14" t="s">
        <v>3</v>
      </c>
      <c r="U309" s="26">
        <v>0.22900000000000001</v>
      </c>
      <c r="V309" s="56">
        <f t="shared" si="58"/>
        <v>3.3031000000000001</v>
      </c>
      <c r="W309" s="44"/>
      <c r="X309" s="72"/>
      <c r="Y309" s="56"/>
      <c r="Z309" s="47"/>
      <c r="AA309" s="72"/>
      <c r="AB309" s="56"/>
      <c r="AC309" s="44"/>
      <c r="AD309" s="72"/>
      <c r="AE309" s="56"/>
      <c r="AF309" s="45"/>
      <c r="AG309" s="72"/>
      <c r="AH309" s="56"/>
      <c r="AI309" s="45"/>
      <c r="AJ309" s="13"/>
      <c r="AM309" s="19"/>
      <c r="AP309" s="13"/>
      <c r="AQ309" s="13"/>
      <c r="AR309" s="13"/>
      <c r="AS309" s="19">
        <v>3.1</v>
      </c>
      <c r="AT309" s="14" t="s">
        <v>3</v>
      </c>
      <c r="AU309" s="13"/>
      <c r="AV309" s="13"/>
      <c r="AY309" s="13"/>
      <c r="BA309"/>
    </row>
    <row r="310" spans="1:53" s="12" customFormat="1" x14ac:dyDescent="0.25">
      <c r="A310" s="1" t="s">
        <v>2</v>
      </c>
      <c r="B310" s="9">
        <v>3.2</v>
      </c>
      <c r="C310" s="74">
        <f t="shared" si="51"/>
        <v>3.3822000000000001</v>
      </c>
      <c r="D310" s="70">
        <v>-112.51</v>
      </c>
      <c r="E310" s="10">
        <v>42.046999999999997</v>
      </c>
      <c r="F310" s="17">
        <v>15</v>
      </c>
      <c r="G310" s="1">
        <v>1975</v>
      </c>
      <c r="H310">
        <v>3</v>
      </c>
      <c r="I310">
        <v>28</v>
      </c>
      <c r="J310">
        <v>22</v>
      </c>
      <c r="K310">
        <v>5</v>
      </c>
      <c r="L310">
        <v>10.9</v>
      </c>
      <c r="M310" s="73">
        <f t="shared" si="52"/>
        <v>0.22900000000000001</v>
      </c>
      <c r="N310" s="2">
        <v>0.01</v>
      </c>
      <c r="O310" s="3" t="s">
        <v>235</v>
      </c>
      <c r="P310" s="76"/>
      <c r="Q310" s="67">
        <f t="shared" si="56"/>
        <v>3.3822000000000001</v>
      </c>
      <c r="R310" s="72">
        <f t="shared" si="57"/>
        <v>0.22900000000000001</v>
      </c>
      <c r="S310" s="59">
        <v>3.2</v>
      </c>
      <c r="T310" s="14" t="s">
        <v>3</v>
      </c>
      <c r="U310" s="26">
        <v>0.22900000000000001</v>
      </c>
      <c r="V310" s="56">
        <f t="shared" si="58"/>
        <v>3.3822000000000001</v>
      </c>
      <c r="W310" s="44"/>
      <c r="X310" s="72"/>
      <c r="Y310" s="56"/>
      <c r="Z310" s="47"/>
      <c r="AA310" s="72"/>
      <c r="AB310" s="56"/>
      <c r="AC310" s="44"/>
      <c r="AD310" s="72"/>
      <c r="AE310" s="56"/>
      <c r="AF310" s="45"/>
      <c r="AG310" s="72"/>
      <c r="AH310" s="56"/>
      <c r="AI310" s="45"/>
      <c r="AJ310" s="13"/>
      <c r="AM310" s="19"/>
      <c r="AP310" s="13"/>
      <c r="AQ310" s="13"/>
      <c r="AR310" s="13"/>
      <c r="AS310" s="19">
        <v>3.2</v>
      </c>
      <c r="AT310" s="14" t="s">
        <v>3</v>
      </c>
      <c r="AU310" s="13"/>
      <c r="AV310" s="13"/>
      <c r="AY310" s="13"/>
      <c r="BA310"/>
    </row>
    <row r="311" spans="1:53" x14ac:dyDescent="0.25">
      <c r="A311" s="1" t="s">
        <v>2</v>
      </c>
      <c r="B311" s="9">
        <v>3</v>
      </c>
      <c r="C311" s="74">
        <f t="shared" si="51"/>
        <v>3.2240000000000002</v>
      </c>
      <c r="D311" s="70">
        <v>-112.49</v>
      </c>
      <c r="E311" s="10">
        <v>42.018999999999998</v>
      </c>
      <c r="F311" s="17">
        <v>5</v>
      </c>
      <c r="G311" s="1">
        <v>1975</v>
      </c>
      <c r="H311">
        <v>3</v>
      </c>
      <c r="I311">
        <v>29</v>
      </c>
      <c r="J311">
        <v>1</v>
      </c>
      <c r="K311">
        <v>29</v>
      </c>
      <c r="L311">
        <v>53.2</v>
      </c>
      <c r="M311" s="73">
        <f t="shared" si="52"/>
        <v>0.22900000000000001</v>
      </c>
      <c r="N311" s="2">
        <v>0.01</v>
      </c>
      <c r="O311" s="3" t="s">
        <v>235</v>
      </c>
      <c r="P311" s="76"/>
      <c r="Q311" s="67">
        <f t="shared" si="56"/>
        <v>3.2240000000000002</v>
      </c>
      <c r="R311" s="72">
        <f t="shared" si="57"/>
        <v>0.22900000000000001</v>
      </c>
      <c r="S311" s="59">
        <v>3</v>
      </c>
      <c r="T311" s="14" t="s">
        <v>3</v>
      </c>
      <c r="U311" s="26">
        <v>0.22900000000000001</v>
      </c>
      <c r="V311" s="56">
        <f t="shared" si="58"/>
        <v>3.2240000000000002</v>
      </c>
      <c r="W311" s="44"/>
      <c r="X311" s="72"/>
      <c r="Z311" s="47"/>
      <c r="AA311" s="72"/>
      <c r="AB311" s="56"/>
      <c r="AC311" s="44"/>
      <c r="AD311" s="72"/>
      <c r="AE311" s="56"/>
      <c r="AF311" s="45"/>
      <c r="AG311" s="72"/>
      <c r="AH311" s="56"/>
      <c r="AI311" s="45"/>
      <c r="AK311" s="12"/>
      <c r="AL311" s="12"/>
      <c r="AM311" s="19"/>
      <c r="AQ311" s="13"/>
      <c r="AR311" s="13"/>
      <c r="AS311" s="19">
        <v>3</v>
      </c>
      <c r="AT311" s="14" t="s">
        <v>3</v>
      </c>
      <c r="AU311" s="13"/>
      <c r="AV311" s="13"/>
      <c r="AW311" s="12"/>
      <c r="AX311" s="12"/>
      <c r="AY311" s="13"/>
      <c r="AZ311" s="12"/>
      <c r="BA311" s="12"/>
    </row>
    <row r="312" spans="1:53" s="12" customFormat="1" x14ac:dyDescent="0.25">
      <c r="A312" s="1" t="s">
        <v>2</v>
      </c>
      <c r="B312" s="9">
        <v>3.1</v>
      </c>
      <c r="C312" s="74">
        <f t="shared" si="51"/>
        <v>3.3031000000000001</v>
      </c>
      <c r="D312" s="70">
        <v>-112.533</v>
      </c>
      <c r="E312" s="10">
        <v>42.06</v>
      </c>
      <c r="F312" s="17">
        <v>4</v>
      </c>
      <c r="G312" s="1">
        <v>1975</v>
      </c>
      <c r="H312">
        <v>3</v>
      </c>
      <c r="I312">
        <v>29</v>
      </c>
      <c r="J312">
        <v>1</v>
      </c>
      <c r="K312">
        <v>47</v>
      </c>
      <c r="L312">
        <v>24</v>
      </c>
      <c r="M312" s="73">
        <f t="shared" si="52"/>
        <v>0.22900000000000001</v>
      </c>
      <c r="N312" s="2">
        <v>0.01</v>
      </c>
      <c r="O312" s="3" t="s">
        <v>235</v>
      </c>
      <c r="P312" s="76"/>
      <c r="Q312" s="67">
        <f t="shared" si="56"/>
        <v>3.3031000000000001</v>
      </c>
      <c r="R312" s="72">
        <f t="shared" si="57"/>
        <v>0.22900000000000001</v>
      </c>
      <c r="S312" s="59">
        <v>3.1</v>
      </c>
      <c r="T312" s="14" t="s">
        <v>3</v>
      </c>
      <c r="U312" s="26">
        <v>0.22900000000000001</v>
      </c>
      <c r="V312" s="56">
        <f t="shared" si="58"/>
        <v>3.3031000000000001</v>
      </c>
      <c r="W312" s="44"/>
      <c r="X312" s="72"/>
      <c r="Y312" s="56"/>
      <c r="Z312" s="47"/>
      <c r="AA312" s="72"/>
      <c r="AB312" s="56"/>
      <c r="AC312" s="44"/>
      <c r="AD312" s="72"/>
      <c r="AE312" s="56"/>
      <c r="AF312" s="45"/>
      <c r="AG312" s="72"/>
      <c r="AH312" s="56"/>
      <c r="AI312" s="45"/>
      <c r="AJ312" s="13"/>
      <c r="AM312" s="19"/>
      <c r="AP312" s="13"/>
      <c r="AQ312" s="13"/>
      <c r="AR312" s="13"/>
      <c r="AS312" s="19">
        <v>3.1</v>
      </c>
      <c r="AT312" s="14" t="s">
        <v>3</v>
      </c>
      <c r="AU312" s="13"/>
      <c r="AV312" s="13"/>
      <c r="AY312" s="13"/>
    </row>
    <row r="313" spans="1:53" s="12" customFormat="1" x14ac:dyDescent="0.25">
      <c r="A313" s="1" t="s">
        <v>2</v>
      </c>
      <c r="B313" s="9">
        <v>3</v>
      </c>
      <c r="C313" s="74">
        <f t="shared" si="51"/>
        <v>3.2240000000000002</v>
      </c>
      <c r="D313" s="70">
        <v>-112.45399999999999</v>
      </c>
      <c r="E313" s="10">
        <v>42.113</v>
      </c>
      <c r="F313" s="17">
        <v>5</v>
      </c>
      <c r="G313" s="1">
        <v>1975</v>
      </c>
      <c r="H313">
        <v>3</v>
      </c>
      <c r="I313">
        <v>29</v>
      </c>
      <c r="J313">
        <v>2</v>
      </c>
      <c r="K313">
        <v>18</v>
      </c>
      <c r="L313">
        <v>19.2</v>
      </c>
      <c r="M313" s="73">
        <f t="shared" si="52"/>
        <v>0.22900000000000001</v>
      </c>
      <c r="N313" s="2">
        <v>0.01</v>
      </c>
      <c r="O313" s="3" t="s">
        <v>235</v>
      </c>
      <c r="P313" s="76"/>
      <c r="Q313" s="67">
        <f t="shared" si="56"/>
        <v>3.2240000000000002</v>
      </c>
      <c r="R313" s="72">
        <f t="shared" si="57"/>
        <v>0.22900000000000001</v>
      </c>
      <c r="S313" s="59">
        <v>3</v>
      </c>
      <c r="T313" s="14" t="s">
        <v>3</v>
      </c>
      <c r="U313" s="26">
        <v>0.22900000000000001</v>
      </c>
      <c r="V313" s="56">
        <f t="shared" si="58"/>
        <v>3.2240000000000002</v>
      </c>
      <c r="W313" s="44"/>
      <c r="X313" s="72"/>
      <c r="Y313" s="56"/>
      <c r="Z313" s="47"/>
      <c r="AA313" s="72"/>
      <c r="AB313" s="56"/>
      <c r="AC313" s="44"/>
      <c r="AD313" s="72"/>
      <c r="AE313" s="56"/>
      <c r="AF313" s="45"/>
      <c r="AG313" s="72"/>
      <c r="AH313" s="56"/>
      <c r="AI313" s="45"/>
      <c r="AJ313" s="13"/>
      <c r="AM313" s="19"/>
      <c r="AP313" s="13"/>
      <c r="AQ313" s="13"/>
      <c r="AR313" s="13"/>
      <c r="AS313" s="19">
        <v>3</v>
      </c>
      <c r="AT313" s="14" t="s">
        <v>3</v>
      </c>
      <c r="AU313" s="13"/>
      <c r="AV313" s="13"/>
      <c r="AY313" s="13"/>
      <c r="BA313"/>
    </row>
    <row r="314" spans="1:53" x14ac:dyDescent="0.25">
      <c r="A314" s="1" t="s">
        <v>2</v>
      </c>
      <c r="B314" s="2">
        <v>3.3</v>
      </c>
      <c r="C314" s="74">
        <f t="shared" si="51"/>
        <v>3.4613</v>
      </c>
      <c r="D314" s="70">
        <v>-112.47499999999999</v>
      </c>
      <c r="E314" s="10">
        <v>42.124000000000002</v>
      </c>
      <c r="F314" s="17">
        <v>5</v>
      </c>
      <c r="G314" s="1">
        <v>1975</v>
      </c>
      <c r="H314">
        <v>3</v>
      </c>
      <c r="I314">
        <v>29</v>
      </c>
      <c r="J314">
        <v>5</v>
      </c>
      <c r="K314">
        <v>44</v>
      </c>
      <c r="L314">
        <v>32</v>
      </c>
      <c r="M314" s="73">
        <f t="shared" si="52"/>
        <v>0.22900000000000001</v>
      </c>
      <c r="N314" s="2">
        <v>0.01</v>
      </c>
      <c r="O314" s="3" t="s">
        <v>235</v>
      </c>
      <c r="P314" s="76"/>
      <c r="Q314" s="67">
        <f t="shared" si="56"/>
        <v>3.4613</v>
      </c>
      <c r="R314" s="72">
        <f t="shared" si="57"/>
        <v>0.22900000000000001</v>
      </c>
      <c r="S314" s="57">
        <v>3.3</v>
      </c>
      <c r="T314" s="14" t="s">
        <v>3</v>
      </c>
      <c r="U314" s="26">
        <v>0.22900000000000001</v>
      </c>
      <c r="V314" s="56">
        <f t="shared" si="58"/>
        <v>3.4613</v>
      </c>
      <c r="W314" s="44"/>
      <c r="X314" s="72"/>
      <c r="Z314" s="47"/>
      <c r="AA314" s="72"/>
      <c r="AB314" s="56"/>
      <c r="AC314" s="47">
        <v>4.3</v>
      </c>
      <c r="AD314" s="72">
        <v>0.40100000000000002</v>
      </c>
      <c r="AE314" s="56">
        <f>0.791*(1.697*AC314-3.557)+0.851</f>
        <v>3.8094191000000004</v>
      </c>
      <c r="AF314" s="45"/>
      <c r="AG314" s="72"/>
      <c r="AH314" s="56"/>
      <c r="AI314" s="45"/>
      <c r="AJ314" s="19">
        <v>4.3</v>
      </c>
      <c r="AK314" s="12"/>
      <c r="AL314" s="12"/>
      <c r="AM314" s="19"/>
      <c r="AQ314" s="13"/>
      <c r="AR314" s="13"/>
      <c r="AS314" s="13">
        <v>3.3</v>
      </c>
      <c r="AT314" s="14" t="s">
        <v>3</v>
      </c>
      <c r="AU314" s="13"/>
      <c r="AV314" s="13"/>
      <c r="AW314" s="12"/>
      <c r="AX314" s="12"/>
      <c r="AY314" s="13"/>
      <c r="AZ314" s="12"/>
      <c r="BA314" s="12"/>
    </row>
    <row r="315" spans="1:53" x14ac:dyDescent="0.25">
      <c r="A315" s="1" t="s">
        <v>2</v>
      </c>
      <c r="B315" s="2">
        <v>2.8</v>
      </c>
      <c r="C315" s="74">
        <f t="shared" si="51"/>
        <v>3.0657999999999999</v>
      </c>
      <c r="D315" s="70">
        <v>-112.48399999999999</v>
      </c>
      <c r="E315" s="10">
        <v>42.148000000000003</v>
      </c>
      <c r="F315" s="17">
        <v>5</v>
      </c>
      <c r="G315" s="1">
        <v>1975</v>
      </c>
      <c r="H315">
        <v>3</v>
      </c>
      <c r="I315">
        <v>29</v>
      </c>
      <c r="J315">
        <v>5</v>
      </c>
      <c r="K315">
        <v>49</v>
      </c>
      <c r="L315">
        <v>1.9</v>
      </c>
      <c r="M315" s="73">
        <f t="shared" si="52"/>
        <v>0.22900000000000001</v>
      </c>
      <c r="N315" s="2">
        <v>0.01</v>
      </c>
      <c r="O315" s="3" t="s">
        <v>235</v>
      </c>
      <c r="P315" s="76"/>
      <c r="Q315" s="67">
        <f t="shared" si="56"/>
        <v>3.0657999999999999</v>
      </c>
      <c r="R315" s="72">
        <f t="shared" si="57"/>
        <v>0.22900000000000001</v>
      </c>
      <c r="S315" s="57">
        <v>2.8</v>
      </c>
      <c r="T315" s="14" t="s">
        <v>3</v>
      </c>
      <c r="U315" s="26">
        <v>0.22900000000000001</v>
      </c>
      <c r="V315" s="56">
        <f t="shared" si="58"/>
        <v>3.0657999999999999</v>
      </c>
      <c r="W315" s="44"/>
      <c r="X315" s="72"/>
      <c r="Z315" s="47"/>
      <c r="AA315" s="72"/>
      <c r="AB315" s="56"/>
      <c r="AC315" s="44"/>
      <c r="AD315" s="72"/>
      <c r="AE315" s="56"/>
      <c r="AF315" s="45"/>
      <c r="AG315" s="72"/>
      <c r="AH315" s="56"/>
      <c r="AI315" s="45"/>
      <c r="AK315" s="12"/>
      <c r="AL315" s="12"/>
      <c r="AM315" s="19"/>
      <c r="AQ315" s="13"/>
      <c r="AR315" s="13"/>
      <c r="AS315" s="13">
        <v>2.8</v>
      </c>
      <c r="AT315" s="14" t="s">
        <v>3</v>
      </c>
      <c r="AU315" s="13"/>
      <c r="AV315" s="13"/>
      <c r="AW315" s="12"/>
      <c r="AX315" s="12"/>
      <c r="AY315" s="13"/>
      <c r="AZ315" s="12"/>
      <c r="BA315" s="12"/>
    </row>
    <row r="316" spans="1:53" x14ac:dyDescent="0.25">
      <c r="A316" s="1" t="s">
        <v>2</v>
      </c>
      <c r="B316" s="2">
        <v>2.8</v>
      </c>
      <c r="C316" s="74">
        <f t="shared" si="51"/>
        <v>3.0657999999999999</v>
      </c>
      <c r="D316" s="70">
        <v>-112.59699999999999</v>
      </c>
      <c r="E316" s="10">
        <v>42.033000000000001</v>
      </c>
      <c r="F316" s="17">
        <v>5</v>
      </c>
      <c r="G316" s="1">
        <v>1975</v>
      </c>
      <c r="H316">
        <v>3</v>
      </c>
      <c r="I316">
        <v>29</v>
      </c>
      <c r="J316">
        <v>8</v>
      </c>
      <c r="K316">
        <v>24</v>
      </c>
      <c r="L316">
        <v>10.3</v>
      </c>
      <c r="M316" s="73">
        <f t="shared" si="52"/>
        <v>0.22900000000000001</v>
      </c>
      <c r="N316" s="2">
        <v>0.01</v>
      </c>
      <c r="O316" s="3" t="s">
        <v>235</v>
      </c>
      <c r="P316" s="76"/>
      <c r="Q316" s="67">
        <f t="shared" si="56"/>
        <v>3.0657999999999999</v>
      </c>
      <c r="R316" s="72">
        <f t="shared" si="57"/>
        <v>0.22900000000000001</v>
      </c>
      <c r="S316" s="57">
        <v>2.8</v>
      </c>
      <c r="T316" s="14" t="s">
        <v>3</v>
      </c>
      <c r="U316" s="26">
        <v>0.22900000000000001</v>
      </c>
      <c r="V316" s="56">
        <f t="shared" si="58"/>
        <v>3.0657999999999999</v>
      </c>
      <c r="W316" s="44"/>
      <c r="X316" s="72"/>
      <c r="Z316" s="47"/>
      <c r="AA316" s="72"/>
      <c r="AB316" s="56"/>
      <c r="AC316" s="44"/>
      <c r="AD316" s="72"/>
      <c r="AE316" s="56"/>
      <c r="AF316" s="45"/>
      <c r="AG316" s="72"/>
      <c r="AH316" s="56"/>
      <c r="AI316" s="45"/>
      <c r="AK316" s="12"/>
      <c r="AL316" s="12"/>
      <c r="AM316" s="19"/>
      <c r="AQ316" s="13"/>
      <c r="AR316" s="13"/>
      <c r="AS316" s="13">
        <v>2.8</v>
      </c>
      <c r="AT316" s="14" t="s">
        <v>3</v>
      </c>
      <c r="AU316" s="13"/>
      <c r="AV316" s="13"/>
      <c r="AW316" s="12"/>
      <c r="AX316" s="12"/>
      <c r="AY316" s="13"/>
      <c r="AZ316" s="12"/>
    </row>
    <row r="317" spans="1:53" x14ac:dyDescent="0.25">
      <c r="A317" s="1" t="s">
        <v>2</v>
      </c>
      <c r="B317" s="2">
        <v>3.2</v>
      </c>
      <c r="C317" s="74">
        <f t="shared" si="51"/>
        <v>3.3822000000000001</v>
      </c>
      <c r="D317" s="70">
        <v>-112.538</v>
      </c>
      <c r="E317" s="10">
        <v>42.002000000000002</v>
      </c>
      <c r="F317" s="17">
        <v>5</v>
      </c>
      <c r="G317" s="1">
        <v>1975</v>
      </c>
      <c r="H317">
        <v>3</v>
      </c>
      <c r="I317">
        <v>29</v>
      </c>
      <c r="J317">
        <v>9</v>
      </c>
      <c r="K317">
        <v>32</v>
      </c>
      <c r="L317">
        <v>13.9</v>
      </c>
      <c r="M317" s="73">
        <f t="shared" si="52"/>
        <v>0.22900000000000001</v>
      </c>
      <c r="N317" s="2">
        <v>0.01</v>
      </c>
      <c r="O317" s="3" t="s">
        <v>235</v>
      </c>
      <c r="P317" s="76"/>
      <c r="Q317" s="67">
        <f t="shared" si="56"/>
        <v>3.3822000000000001</v>
      </c>
      <c r="R317" s="72">
        <f t="shared" si="57"/>
        <v>0.22900000000000001</v>
      </c>
      <c r="S317" s="57">
        <v>3.2</v>
      </c>
      <c r="T317" s="14" t="s">
        <v>3</v>
      </c>
      <c r="U317" s="26">
        <v>0.22900000000000001</v>
      </c>
      <c r="V317" s="56">
        <f t="shared" si="58"/>
        <v>3.3822000000000001</v>
      </c>
      <c r="W317" s="44"/>
      <c r="X317" s="72"/>
      <c r="Z317" s="47"/>
      <c r="AA317" s="72"/>
      <c r="AB317" s="56"/>
      <c r="AC317" s="44"/>
      <c r="AD317" s="72"/>
      <c r="AE317" s="56"/>
      <c r="AF317" s="45"/>
      <c r="AG317" s="72"/>
      <c r="AH317" s="56"/>
      <c r="AI317" s="45"/>
      <c r="AK317" s="12"/>
      <c r="AL317" s="12"/>
      <c r="AM317" s="19"/>
      <c r="AQ317" s="13"/>
      <c r="AR317" s="13"/>
      <c r="AS317" s="13">
        <v>3.2</v>
      </c>
      <c r="AT317" s="14" t="s">
        <v>3</v>
      </c>
      <c r="AU317" s="13"/>
      <c r="AV317" s="13"/>
      <c r="AW317" s="12"/>
      <c r="AX317" s="12"/>
      <c r="AY317" s="13"/>
      <c r="AZ317" s="12"/>
    </row>
    <row r="318" spans="1:53" x14ac:dyDescent="0.25">
      <c r="A318" s="1" t="s">
        <v>2</v>
      </c>
      <c r="B318" s="9">
        <v>3</v>
      </c>
      <c r="C318" s="74">
        <f t="shared" si="51"/>
        <v>3.2240000000000002</v>
      </c>
      <c r="D318" s="70">
        <v>-112.553</v>
      </c>
      <c r="E318" s="10">
        <v>42.07</v>
      </c>
      <c r="F318" s="17">
        <v>5</v>
      </c>
      <c r="G318" s="1">
        <v>1975</v>
      </c>
      <c r="H318">
        <v>3</v>
      </c>
      <c r="I318">
        <v>29</v>
      </c>
      <c r="J318">
        <v>14</v>
      </c>
      <c r="K318">
        <v>32</v>
      </c>
      <c r="L318">
        <v>42.3</v>
      </c>
      <c r="M318" s="73">
        <f t="shared" si="52"/>
        <v>0.22900000000000001</v>
      </c>
      <c r="N318" s="2">
        <v>0.01</v>
      </c>
      <c r="O318" s="3" t="s">
        <v>235</v>
      </c>
      <c r="P318" s="76"/>
      <c r="Q318" s="67">
        <f t="shared" si="56"/>
        <v>3.2240000000000002</v>
      </c>
      <c r="R318" s="72">
        <f t="shared" si="57"/>
        <v>0.22900000000000001</v>
      </c>
      <c r="S318" s="59">
        <v>3</v>
      </c>
      <c r="T318" s="14" t="s">
        <v>3</v>
      </c>
      <c r="U318" s="26">
        <v>0.22900000000000001</v>
      </c>
      <c r="V318" s="56">
        <f t="shared" si="58"/>
        <v>3.2240000000000002</v>
      </c>
      <c r="W318" s="44"/>
      <c r="X318" s="72"/>
      <c r="Z318" s="47"/>
      <c r="AA318" s="72"/>
      <c r="AB318" s="56"/>
      <c r="AC318" s="44"/>
      <c r="AD318" s="72"/>
      <c r="AE318" s="56"/>
      <c r="AF318" s="45"/>
      <c r="AG318" s="72"/>
      <c r="AH318" s="56"/>
      <c r="AI318" s="45"/>
      <c r="AK318" s="12"/>
      <c r="AL318" s="12"/>
      <c r="AM318" s="19"/>
      <c r="AQ318" s="13"/>
      <c r="AR318" s="13"/>
      <c r="AS318" s="19">
        <v>3</v>
      </c>
      <c r="AT318" s="14" t="s">
        <v>3</v>
      </c>
      <c r="AU318" s="13"/>
      <c r="AV318" s="13"/>
      <c r="AW318" s="12"/>
      <c r="AX318" s="12"/>
      <c r="AY318" s="13"/>
      <c r="AZ318" s="12"/>
    </row>
    <row r="319" spans="1:53" s="23" customFormat="1" x14ac:dyDescent="0.25">
      <c r="A319" s="1" t="s">
        <v>2</v>
      </c>
      <c r="B319" s="9">
        <v>3.3</v>
      </c>
      <c r="C319" s="74">
        <f t="shared" si="51"/>
        <v>3.4613</v>
      </c>
      <c r="D319" s="70">
        <v>-112.581</v>
      </c>
      <c r="E319" s="10">
        <v>42.122999999999998</v>
      </c>
      <c r="F319" s="17">
        <v>5</v>
      </c>
      <c r="G319" s="1">
        <v>1975</v>
      </c>
      <c r="H319">
        <v>3</v>
      </c>
      <c r="I319">
        <v>29</v>
      </c>
      <c r="J319">
        <v>15</v>
      </c>
      <c r="K319">
        <v>43</v>
      </c>
      <c r="L319">
        <v>43.6</v>
      </c>
      <c r="M319" s="73">
        <f t="shared" si="52"/>
        <v>0.22900000000000001</v>
      </c>
      <c r="N319" s="2">
        <v>0.01</v>
      </c>
      <c r="O319" s="3" t="s">
        <v>235</v>
      </c>
      <c r="P319" s="76"/>
      <c r="Q319" s="67">
        <f t="shared" si="56"/>
        <v>3.4613</v>
      </c>
      <c r="R319" s="72">
        <f t="shared" si="57"/>
        <v>0.22900000000000001</v>
      </c>
      <c r="S319" s="59">
        <v>3.3</v>
      </c>
      <c r="T319" s="14" t="s">
        <v>3</v>
      </c>
      <c r="U319" s="26">
        <v>0.22900000000000001</v>
      </c>
      <c r="V319" s="56">
        <f t="shared" si="58"/>
        <v>3.4613</v>
      </c>
      <c r="W319" s="44"/>
      <c r="X319" s="72"/>
      <c r="Y319" s="56"/>
      <c r="Z319" s="47"/>
      <c r="AA319" s="72"/>
      <c r="AB319" s="56"/>
      <c r="AC319" s="44"/>
      <c r="AD319" s="72"/>
      <c r="AE319" s="56"/>
      <c r="AF319" s="45"/>
      <c r="AG319" s="72"/>
      <c r="AH319" s="56"/>
      <c r="AI319" s="45"/>
      <c r="AJ319" s="13"/>
      <c r="AK319" s="12"/>
      <c r="AL319" s="12"/>
      <c r="AM319" s="19"/>
      <c r="AN319" s="12"/>
      <c r="AO319" s="12"/>
      <c r="AP319" s="13"/>
      <c r="AQ319" s="13"/>
      <c r="AR319" s="13"/>
      <c r="AS319" s="19">
        <v>3.3</v>
      </c>
      <c r="AT319" s="14" t="s">
        <v>3</v>
      </c>
      <c r="AU319" s="13"/>
      <c r="AV319" s="13"/>
      <c r="AW319" s="12"/>
      <c r="AX319" s="12"/>
      <c r="AY319" s="13"/>
      <c r="AZ319" s="12"/>
      <c r="BA319"/>
    </row>
    <row r="320" spans="1:53" x14ac:dyDescent="0.25">
      <c r="A320" s="1" t="s">
        <v>2</v>
      </c>
      <c r="B320" s="9">
        <v>2.8</v>
      </c>
      <c r="C320" s="74">
        <f t="shared" si="51"/>
        <v>3.0657999999999999</v>
      </c>
      <c r="D320" s="70">
        <v>-112.46299999999999</v>
      </c>
      <c r="E320" s="10">
        <v>42.036999999999999</v>
      </c>
      <c r="F320" s="17">
        <v>5</v>
      </c>
      <c r="G320" s="1">
        <v>1975</v>
      </c>
      <c r="H320">
        <v>3</v>
      </c>
      <c r="I320">
        <v>30</v>
      </c>
      <c r="J320">
        <v>5</v>
      </c>
      <c r="K320">
        <v>14</v>
      </c>
      <c r="L320">
        <v>5.0999999999999996</v>
      </c>
      <c r="M320" s="73">
        <f t="shared" si="52"/>
        <v>0.22900000000000001</v>
      </c>
      <c r="N320" s="2">
        <v>0.01</v>
      </c>
      <c r="O320" s="3" t="s">
        <v>235</v>
      </c>
      <c r="P320" s="76"/>
      <c r="Q320" s="67">
        <f t="shared" si="56"/>
        <v>3.0657999999999999</v>
      </c>
      <c r="R320" s="72">
        <f t="shared" si="57"/>
        <v>0.22900000000000001</v>
      </c>
      <c r="S320" s="59">
        <v>2.8</v>
      </c>
      <c r="T320" s="14" t="s">
        <v>3</v>
      </c>
      <c r="U320" s="26">
        <v>0.22900000000000001</v>
      </c>
      <c r="V320" s="56">
        <f t="shared" si="58"/>
        <v>3.0657999999999999</v>
      </c>
      <c r="W320" s="44"/>
      <c r="X320" s="72"/>
      <c r="Z320" s="47"/>
      <c r="AA320" s="72"/>
      <c r="AB320" s="56"/>
      <c r="AC320" s="44"/>
      <c r="AD320" s="72"/>
      <c r="AE320" s="56"/>
      <c r="AF320" s="45"/>
      <c r="AG320" s="72"/>
      <c r="AH320" s="56"/>
      <c r="AI320" s="45"/>
      <c r="AK320" s="12"/>
      <c r="AL320" s="12"/>
      <c r="AM320" s="19"/>
      <c r="AQ320" s="13"/>
      <c r="AR320" s="13"/>
      <c r="AS320" s="19">
        <v>2.8</v>
      </c>
      <c r="AT320" s="14" t="s">
        <v>3</v>
      </c>
      <c r="AU320" s="13"/>
      <c r="AV320" s="13"/>
      <c r="AW320" s="12"/>
      <c r="AX320" s="12"/>
      <c r="AY320" s="13"/>
      <c r="AZ320" s="12"/>
      <c r="BA320" s="23"/>
    </row>
    <row r="321" spans="1:53" x14ac:dyDescent="0.25">
      <c r="A321" s="1" t="s">
        <v>2</v>
      </c>
      <c r="B321" s="9">
        <v>2.8</v>
      </c>
      <c r="C321" s="74">
        <f t="shared" si="51"/>
        <v>3.0657999999999999</v>
      </c>
      <c r="D321" s="70">
        <v>-112.49299999999999</v>
      </c>
      <c r="E321" s="10">
        <v>41.999000000000002</v>
      </c>
      <c r="F321" s="17">
        <v>5</v>
      </c>
      <c r="G321" s="1">
        <v>1975</v>
      </c>
      <c r="H321">
        <v>3</v>
      </c>
      <c r="I321">
        <v>30</v>
      </c>
      <c r="J321">
        <v>5</v>
      </c>
      <c r="K321">
        <v>32</v>
      </c>
      <c r="L321">
        <v>29.3</v>
      </c>
      <c r="M321" s="73">
        <f t="shared" si="52"/>
        <v>0.22900000000000001</v>
      </c>
      <c r="N321" s="2">
        <v>0.01</v>
      </c>
      <c r="O321" s="3" t="s">
        <v>235</v>
      </c>
      <c r="P321" s="76"/>
      <c r="Q321" s="67">
        <f t="shared" si="56"/>
        <v>3.0657999999999999</v>
      </c>
      <c r="R321" s="72">
        <f t="shared" si="57"/>
        <v>0.22900000000000001</v>
      </c>
      <c r="S321" s="59">
        <v>2.8</v>
      </c>
      <c r="T321" s="14" t="s">
        <v>3</v>
      </c>
      <c r="U321" s="26">
        <v>0.22900000000000001</v>
      </c>
      <c r="V321" s="56">
        <f t="shared" si="58"/>
        <v>3.0657999999999999</v>
      </c>
      <c r="W321" s="44"/>
      <c r="X321" s="72"/>
      <c r="Z321" s="47"/>
      <c r="AA321" s="72"/>
      <c r="AB321" s="56"/>
      <c r="AC321" s="44"/>
      <c r="AD321" s="72"/>
      <c r="AE321" s="56"/>
      <c r="AF321" s="45"/>
      <c r="AG321" s="72"/>
      <c r="AH321" s="56"/>
      <c r="AI321" s="45"/>
      <c r="AK321" s="12"/>
      <c r="AL321" s="12"/>
      <c r="AM321" s="19"/>
      <c r="AQ321" s="13"/>
      <c r="AR321" s="13"/>
      <c r="AS321" s="19">
        <v>2.8</v>
      </c>
      <c r="AT321" s="14" t="s">
        <v>3</v>
      </c>
      <c r="AU321" s="13"/>
      <c r="AV321" s="13"/>
      <c r="AW321" s="12"/>
      <c r="AX321" s="12"/>
      <c r="AY321" s="13"/>
      <c r="AZ321" s="12"/>
    </row>
    <row r="322" spans="1:53" x14ac:dyDescent="0.25">
      <c r="A322" s="1" t="s">
        <v>2</v>
      </c>
      <c r="B322" s="2">
        <v>4.0999999999999996</v>
      </c>
      <c r="C322" s="74">
        <f t="shared" ref="C322:C385" si="59">Q322</f>
        <v>4.0940999999999992</v>
      </c>
      <c r="D322" s="70">
        <v>-112.581</v>
      </c>
      <c r="E322" s="10">
        <v>42.033000000000001</v>
      </c>
      <c r="F322" s="17">
        <v>7</v>
      </c>
      <c r="G322" s="1">
        <v>1975</v>
      </c>
      <c r="H322">
        <v>3</v>
      </c>
      <c r="I322">
        <v>30</v>
      </c>
      <c r="J322">
        <v>6</v>
      </c>
      <c r="K322">
        <v>56</v>
      </c>
      <c r="L322">
        <v>28.7</v>
      </c>
      <c r="M322" s="73">
        <f t="shared" ref="M322:M385" si="60">R322</f>
        <v>0.22900000000000001</v>
      </c>
      <c r="N322" s="2">
        <v>0.01</v>
      </c>
      <c r="O322" s="3" t="s">
        <v>235</v>
      </c>
      <c r="P322" s="76"/>
      <c r="Q322" s="67">
        <f t="shared" si="56"/>
        <v>4.0940999999999992</v>
      </c>
      <c r="R322" s="72">
        <f t="shared" si="57"/>
        <v>0.22900000000000001</v>
      </c>
      <c r="S322" s="57">
        <v>4.0999999999999996</v>
      </c>
      <c r="T322" s="14" t="s">
        <v>3</v>
      </c>
      <c r="U322" s="26">
        <v>0.22900000000000001</v>
      </c>
      <c r="V322" s="56">
        <f t="shared" si="58"/>
        <v>4.0940999999999992</v>
      </c>
      <c r="W322" s="44"/>
      <c r="X322" s="72"/>
      <c r="Z322" s="47"/>
      <c r="AA322" s="72"/>
      <c r="AB322" s="56"/>
      <c r="AC322" s="47">
        <v>4.3</v>
      </c>
      <c r="AD322" s="72">
        <v>0.40100000000000002</v>
      </c>
      <c r="AE322" s="56">
        <f>0.791*(1.697*AC322-3.557)+0.851</f>
        <v>3.8094191000000004</v>
      </c>
      <c r="AF322" s="45"/>
      <c r="AG322" s="72"/>
      <c r="AH322" s="56"/>
      <c r="AI322" s="45"/>
      <c r="AJ322" s="19">
        <v>4.3</v>
      </c>
      <c r="AK322" s="12"/>
      <c r="AL322" s="12"/>
      <c r="AM322" s="19"/>
      <c r="AQ322" s="13"/>
      <c r="AR322" s="13"/>
      <c r="AS322" s="13">
        <v>4.0999999999999996</v>
      </c>
      <c r="AT322" s="14" t="s">
        <v>3</v>
      </c>
      <c r="AU322" s="13"/>
      <c r="AV322" s="13"/>
      <c r="AW322" s="12"/>
      <c r="AX322" s="12"/>
      <c r="AY322" s="13"/>
      <c r="AZ322" s="12"/>
    </row>
    <row r="323" spans="1:53" x14ac:dyDescent="0.25">
      <c r="A323" s="1" t="s">
        <v>2</v>
      </c>
      <c r="B323" s="2">
        <v>2.5</v>
      </c>
      <c r="C323" s="74">
        <f t="shared" si="59"/>
        <v>2.8285</v>
      </c>
      <c r="D323" s="70">
        <v>-112.76600000000001</v>
      </c>
      <c r="E323" s="10">
        <v>42.145000000000003</v>
      </c>
      <c r="F323" s="17">
        <v>2</v>
      </c>
      <c r="G323" s="1">
        <v>1975</v>
      </c>
      <c r="H323">
        <v>3</v>
      </c>
      <c r="I323">
        <v>30</v>
      </c>
      <c r="J323">
        <v>7</v>
      </c>
      <c r="K323">
        <v>18</v>
      </c>
      <c r="L323">
        <v>42.9</v>
      </c>
      <c r="M323" s="73">
        <f t="shared" si="60"/>
        <v>0.22900000000000001</v>
      </c>
      <c r="N323" s="2">
        <v>0.01</v>
      </c>
      <c r="O323" s="3" t="s">
        <v>235</v>
      </c>
      <c r="P323" s="76"/>
      <c r="Q323" s="67">
        <f t="shared" si="56"/>
        <v>2.8285</v>
      </c>
      <c r="R323" s="72">
        <f t="shared" si="57"/>
        <v>0.22900000000000001</v>
      </c>
      <c r="S323" s="57">
        <v>2.5</v>
      </c>
      <c r="T323" s="14" t="s">
        <v>3</v>
      </c>
      <c r="U323" s="26">
        <v>0.22900000000000001</v>
      </c>
      <c r="V323" s="56">
        <f t="shared" si="58"/>
        <v>2.8285</v>
      </c>
      <c r="W323" s="44"/>
      <c r="X323" s="72"/>
      <c r="Z323" s="47"/>
      <c r="AA323" s="72"/>
      <c r="AB323" s="56"/>
      <c r="AC323" s="44"/>
      <c r="AD323" s="72"/>
      <c r="AE323" s="56"/>
      <c r="AF323" s="45"/>
      <c r="AG323" s="72"/>
      <c r="AH323" s="56"/>
      <c r="AI323" s="45"/>
      <c r="AK323" s="12"/>
      <c r="AL323" s="12"/>
      <c r="AM323" s="19"/>
      <c r="AQ323" s="13"/>
      <c r="AR323" s="13"/>
      <c r="AS323" s="13">
        <v>2.5</v>
      </c>
      <c r="AT323" s="14" t="s">
        <v>3</v>
      </c>
      <c r="AU323" s="13"/>
      <c r="AV323" s="13"/>
      <c r="AW323" s="12"/>
      <c r="AX323" s="12"/>
      <c r="AY323" s="13"/>
      <c r="AZ323" s="12"/>
    </row>
    <row r="324" spans="1:53" x14ac:dyDescent="0.25">
      <c r="A324" s="1" t="s">
        <v>2</v>
      </c>
      <c r="B324" s="2">
        <v>3</v>
      </c>
      <c r="C324" s="74">
        <f t="shared" si="59"/>
        <v>3.2240000000000002</v>
      </c>
      <c r="D324" s="70">
        <v>-112.65300000000001</v>
      </c>
      <c r="E324" s="10">
        <v>42.055999999999997</v>
      </c>
      <c r="F324" s="17">
        <v>5</v>
      </c>
      <c r="G324" s="1">
        <v>1975</v>
      </c>
      <c r="H324">
        <v>3</v>
      </c>
      <c r="I324">
        <v>30</v>
      </c>
      <c r="J324">
        <v>7</v>
      </c>
      <c r="K324">
        <v>22</v>
      </c>
      <c r="L324">
        <v>0.3</v>
      </c>
      <c r="M324" s="73">
        <f t="shared" si="60"/>
        <v>0.22900000000000001</v>
      </c>
      <c r="N324" s="2">
        <v>0.01</v>
      </c>
      <c r="O324" s="3" t="s">
        <v>235</v>
      </c>
      <c r="P324" s="76"/>
      <c r="Q324" s="67">
        <f t="shared" si="56"/>
        <v>3.2240000000000002</v>
      </c>
      <c r="R324" s="72">
        <f t="shared" si="57"/>
        <v>0.22900000000000001</v>
      </c>
      <c r="S324" s="59">
        <v>3</v>
      </c>
      <c r="T324" s="14" t="s">
        <v>3</v>
      </c>
      <c r="U324" s="26">
        <v>0.22900000000000001</v>
      </c>
      <c r="V324" s="56">
        <f t="shared" si="58"/>
        <v>3.2240000000000002</v>
      </c>
      <c r="W324" s="44"/>
      <c r="X324" s="72"/>
      <c r="Z324" s="47"/>
      <c r="AA324" s="72"/>
      <c r="AB324" s="56"/>
      <c r="AC324" s="47">
        <v>4</v>
      </c>
      <c r="AD324" s="72">
        <v>0.40100000000000002</v>
      </c>
      <c r="AE324" s="56">
        <f>0.791*(1.697*AC324-3.557)+0.851</f>
        <v>3.4067210000000006</v>
      </c>
      <c r="AF324" s="45"/>
      <c r="AG324" s="72"/>
      <c r="AH324" s="56"/>
      <c r="AI324" s="45"/>
      <c r="AJ324" s="19">
        <v>4</v>
      </c>
      <c r="AK324" s="12"/>
      <c r="AL324" s="12"/>
      <c r="AM324" s="19"/>
      <c r="AQ324" s="13"/>
      <c r="AR324" s="13"/>
      <c r="AS324" s="19">
        <v>3</v>
      </c>
      <c r="AT324" s="14" t="s">
        <v>3</v>
      </c>
      <c r="AU324" s="13"/>
      <c r="AV324" s="13"/>
      <c r="AW324" s="12"/>
      <c r="AX324" s="12"/>
      <c r="AY324" s="13"/>
      <c r="AZ324" s="12"/>
    </row>
    <row r="325" spans="1:53" x14ac:dyDescent="0.25">
      <c r="A325" s="1" t="s">
        <v>2</v>
      </c>
      <c r="B325" s="2">
        <v>3.5</v>
      </c>
      <c r="C325" s="74">
        <f t="shared" si="59"/>
        <v>3.6194999999999999</v>
      </c>
      <c r="D325" s="70">
        <v>-112.581</v>
      </c>
      <c r="E325" s="10">
        <v>42.024999999999999</v>
      </c>
      <c r="F325" s="17">
        <v>5</v>
      </c>
      <c r="G325" s="1">
        <v>1975</v>
      </c>
      <c r="H325">
        <v>3</v>
      </c>
      <c r="I325">
        <v>30</v>
      </c>
      <c r="J325">
        <v>7</v>
      </c>
      <c r="K325">
        <v>32</v>
      </c>
      <c r="L325">
        <v>13.2</v>
      </c>
      <c r="M325" s="73">
        <f t="shared" si="60"/>
        <v>0.22900000000000001</v>
      </c>
      <c r="N325" s="2">
        <v>0.01</v>
      </c>
      <c r="O325" s="3" t="s">
        <v>235</v>
      </c>
      <c r="P325" s="76"/>
      <c r="Q325" s="67">
        <f t="shared" si="56"/>
        <v>3.6194999999999999</v>
      </c>
      <c r="R325" s="72">
        <f t="shared" si="57"/>
        <v>0.22900000000000001</v>
      </c>
      <c r="S325" s="57">
        <v>3.5</v>
      </c>
      <c r="T325" s="14" t="s">
        <v>3</v>
      </c>
      <c r="U325" s="26">
        <v>0.22900000000000001</v>
      </c>
      <c r="V325" s="56">
        <f t="shared" si="58"/>
        <v>3.6194999999999999</v>
      </c>
      <c r="W325" s="44"/>
      <c r="X325" s="72"/>
      <c r="Z325" s="47"/>
      <c r="AA325" s="72"/>
      <c r="AB325" s="56"/>
      <c r="AC325" s="47">
        <v>4.3</v>
      </c>
      <c r="AD325" s="72">
        <v>0.40100000000000002</v>
      </c>
      <c r="AE325" s="56">
        <f>0.791*(1.697*AC325-3.557)+0.851</f>
        <v>3.8094191000000004</v>
      </c>
      <c r="AF325" s="45"/>
      <c r="AG325" s="72"/>
      <c r="AH325" s="56"/>
      <c r="AI325" s="45"/>
      <c r="AJ325" s="19">
        <v>4.3</v>
      </c>
      <c r="AK325" s="12"/>
      <c r="AL325" s="12"/>
      <c r="AM325" s="19"/>
      <c r="AQ325" s="13"/>
      <c r="AR325" s="13"/>
      <c r="AS325" s="13">
        <v>3.5</v>
      </c>
      <c r="AT325" s="14" t="s">
        <v>3</v>
      </c>
      <c r="AU325" s="13"/>
      <c r="AV325" s="13"/>
      <c r="AW325" s="12"/>
      <c r="AX325" s="12"/>
      <c r="AY325" s="13"/>
      <c r="AZ325" s="12"/>
    </row>
    <row r="326" spans="1:53" x14ac:dyDescent="0.25">
      <c r="A326" s="1" t="s">
        <v>2</v>
      </c>
      <c r="B326" s="2">
        <v>3.2</v>
      </c>
      <c r="C326" s="74">
        <f t="shared" si="59"/>
        <v>3.3822000000000001</v>
      </c>
      <c r="D326" s="70">
        <v>-112.59699999999999</v>
      </c>
      <c r="E326" s="10">
        <v>42.023000000000003</v>
      </c>
      <c r="F326" s="17">
        <v>0</v>
      </c>
      <c r="G326" s="1">
        <v>1975</v>
      </c>
      <c r="H326">
        <v>3</v>
      </c>
      <c r="I326">
        <v>30</v>
      </c>
      <c r="J326">
        <v>8</v>
      </c>
      <c r="K326">
        <v>46</v>
      </c>
      <c r="L326">
        <v>31</v>
      </c>
      <c r="M326" s="73">
        <f t="shared" si="60"/>
        <v>0.22900000000000001</v>
      </c>
      <c r="N326" s="2">
        <v>0.01</v>
      </c>
      <c r="O326" s="3" t="s">
        <v>235</v>
      </c>
      <c r="P326" s="76"/>
      <c r="Q326" s="67">
        <f t="shared" si="56"/>
        <v>3.3822000000000001</v>
      </c>
      <c r="R326" s="72">
        <f t="shared" si="57"/>
        <v>0.22900000000000001</v>
      </c>
      <c r="S326" s="57">
        <v>3.2</v>
      </c>
      <c r="T326" s="14" t="s">
        <v>3</v>
      </c>
      <c r="U326" s="26">
        <v>0.22900000000000001</v>
      </c>
      <c r="V326" s="56">
        <f t="shared" si="58"/>
        <v>3.3822000000000001</v>
      </c>
      <c r="W326" s="44"/>
      <c r="X326" s="72"/>
      <c r="Z326" s="47"/>
      <c r="AA326" s="72"/>
      <c r="AB326" s="56"/>
      <c r="AC326" s="44"/>
      <c r="AD326" s="72"/>
      <c r="AE326" s="56"/>
      <c r="AF326" s="45"/>
      <c r="AG326" s="72"/>
      <c r="AH326" s="56"/>
      <c r="AI326" s="45"/>
      <c r="AK326" s="12"/>
      <c r="AL326" s="12"/>
      <c r="AM326" s="19"/>
      <c r="AQ326" s="13"/>
      <c r="AR326" s="13"/>
      <c r="AS326" s="13">
        <v>3.2</v>
      </c>
      <c r="AT326" s="14" t="s">
        <v>3</v>
      </c>
      <c r="AU326" s="13"/>
      <c r="AV326" s="13"/>
      <c r="AW326" s="12"/>
      <c r="AX326" s="12"/>
      <c r="AY326" s="13"/>
      <c r="AZ326" s="12"/>
    </row>
    <row r="327" spans="1:53" x14ac:dyDescent="0.25">
      <c r="A327" s="1" t="s">
        <v>2</v>
      </c>
      <c r="B327" s="2">
        <v>2.9</v>
      </c>
      <c r="C327" s="74">
        <f t="shared" si="59"/>
        <v>3.1448999999999998</v>
      </c>
      <c r="D327" s="70">
        <v>-112.59</v>
      </c>
      <c r="E327" s="10">
        <v>42.043999999999997</v>
      </c>
      <c r="F327" s="17">
        <v>4</v>
      </c>
      <c r="G327" s="1">
        <v>1975</v>
      </c>
      <c r="H327">
        <v>3</v>
      </c>
      <c r="I327">
        <v>30</v>
      </c>
      <c r="J327">
        <v>8</v>
      </c>
      <c r="K327">
        <v>54</v>
      </c>
      <c r="L327">
        <v>51.4</v>
      </c>
      <c r="M327" s="73">
        <f t="shared" si="60"/>
        <v>0.22900000000000001</v>
      </c>
      <c r="N327" s="2">
        <v>0.01</v>
      </c>
      <c r="O327" s="3" t="s">
        <v>235</v>
      </c>
      <c r="P327" s="76"/>
      <c r="Q327" s="67">
        <f t="shared" si="56"/>
        <v>3.1448999999999998</v>
      </c>
      <c r="R327" s="72">
        <f t="shared" si="57"/>
        <v>0.22900000000000001</v>
      </c>
      <c r="S327" s="57">
        <v>2.9</v>
      </c>
      <c r="T327" s="14" t="s">
        <v>3</v>
      </c>
      <c r="U327" s="26">
        <v>0.22900000000000001</v>
      </c>
      <c r="V327" s="56">
        <f t="shared" si="58"/>
        <v>3.1448999999999998</v>
      </c>
      <c r="W327" s="44"/>
      <c r="X327" s="72"/>
      <c r="Z327" s="47"/>
      <c r="AA327" s="72"/>
      <c r="AB327" s="56"/>
      <c r="AC327" s="44"/>
      <c r="AD327" s="72"/>
      <c r="AE327" s="56"/>
      <c r="AF327" s="45"/>
      <c r="AG327" s="72"/>
      <c r="AH327" s="56"/>
      <c r="AI327" s="45"/>
      <c r="AK327" s="12"/>
      <c r="AL327" s="12"/>
      <c r="AM327" s="19"/>
      <c r="AQ327" s="13"/>
      <c r="AR327" s="13"/>
      <c r="AS327" s="13">
        <v>2.9</v>
      </c>
      <c r="AT327" s="14" t="s">
        <v>3</v>
      </c>
      <c r="AU327" s="13"/>
      <c r="AV327" s="13"/>
      <c r="AW327" s="12"/>
      <c r="AX327" s="12"/>
      <c r="AY327" s="13"/>
      <c r="AZ327" s="12"/>
    </row>
    <row r="328" spans="1:53" x14ac:dyDescent="0.25">
      <c r="A328" s="1" t="s">
        <v>2</v>
      </c>
      <c r="B328" s="2">
        <v>2.8</v>
      </c>
      <c r="C328" s="74">
        <f t="shared" si="59"/>
        <v>3.0657999999999999</v>
      </c>
      <c r="D328" s="70">
        <v>-112.602</v>
      </c>
      <c r="E328" s="10">
        <v>42.018000000000001</v>
      </c>
      <c r="F328" s="17">
        <v>5</v>
      </c>
      <c r="G328" s="1">
        <v>1975</v>
      </c>
      <c r="H328">
        <v>3</v>
      </c>
      <c r="I328">
        <v>30</v>
      </c>
      <c r="J328">
        <v>10</v>
      </c>
      <c r="K328">
        <v>6</v>
      </c>
      <c r="L328">
        <v>49</v>
      </c>
      <c r="M328" s="73">
        <f t="shared" si="60"/>
        <v>0.249</v>
      </c>
      <c r="N328" s="2">
        <v>0.01</v>
      </c>
      <c r="O328" s="3" t="s">
        <v>235</v>
      </c>
      <c r="P328" s="76"/>
      <c r="Q328" s="67">
        <f>Y328</f>
        <v>3.0657999999999999</v>
      </c>
      <c r="R328" s="72">
        <f>X328</f>
        <v>0.249</v>
      </c>
      <c r="S328" s="44"/>
      <c r="T328" s="14"/>
      <c r="W328" s="57">
        <v>2.8</v>
      </c>
      <c r="X328" s="72">
        <v>0.249</v>
      </c>
      <c r="Y328" s="56">
        <f>0.791*W328+0.851</f>
        <v>3.0657999999999999</v>
      </c>
      <c r="Z328" s="47"/>
      <c r="AA328" s="72"/>
      <c r="AB328" s="56"/>
      <c r="AC328" s="47">
        <v>3.9</v>
      </c>
      <c r="AD328" s="72">
        <v>0.40100000000000002</v>
      </c>
      <c r="AE328" s="56">
        <f>0.791*(1.697*AC328-3.557)+0.851</f>
        <v>3.2724883000000005</v>
      </c>
      <c r="AF328" s="45"/>
      <c r="AG328" s="72"/>
      <c r="AH328" s="56"/>
      <c r="AI328" s="45"/>
      <c r="AJ328" s="19">
        <v>3.9</v>
      </c>
      <c r="AK328" s="12"/>
      <c r="AL328" s="12"/>
      <c r="AM328" s="19"/>
      <c r="AQ328" s="13"/>
      <c r="AR328" s="13">
        <v>2.8</v>
      </c>
      <c r="AS328" s="13"/>
      <c r="AT328" s="14"/>
      <c r="AU328" s="13"/>
      <c r="AV328" s="13"/>
      <c r="AW328" s="12"/>
      <c r="AX328" s="12"/>
      <c r="AY328" s="13"/>
      <c r="AZ328" s="12"/>
    </row>
    <row r="329" spans="1:53" s="12" customFormat="1" x14ac:dyDescent="0.25">
      <c r="A329" s="1" t="s">
        <v>2</v>
      </c>
      <c r="B329" s="2">
        <v>2.7</v>
      </c>
      <c r="C329" s="74">
        <f t="shared" si="59"/>
        <v>2.9867000000000004</v>
      </c>
      <c r="D329" s="70">
        <v>-112.53400000000001</v>
      </c>
      <c r="E329" s="10">
        <v>42.055</v>
      </c>
      <c r="F329" s="17">
        <v>5</v>
      </c>
      <c r="G329" s="1">
        <v>1975</v>
      </c>
      <c r="H329">
        <v>3</v>
      </c>
      <c r="I329">
        <v>30</v>
      </c>
      <c r="J329">
        <v>12</v>
      </c>
      <c r="K329">
        <v>17</v>
      </c>
      <c r="L329">
        <v>59.8</v>
      </c>
      <c r="M329" s="73">
        <f t="shared" si="60"/>
        <v>0.249</v>
      </c>
      <c r="N329" s="2">
        <v>0.01</v>
      </c>
      <c r="O329" s="3" t="s">
        <v>235</v>
      </c>
      <c r="P329" s="76"/>
      <c r="Q329" s="67">
        <f>Y329</f>
        <v>2.9867000000000004</v>
      </c>
      <c r="R329" s="72">
        <f>X329</f>
        <v>0.249</v>
      </c>
      <c r="S329" s="44"/>
      <c r="T329" s="14"/>
      <c r="U329" s="26"/>
      <c r="V329" s="56"/>
      <c r="W329" s="57">
        <v>2.7</v>
      </c>
      <c r="X329" s="72">
        <v>0.249</v>
      </c>
      <c r="Y329" s="56">
        <f>0.791*W329+0.851</f>
        <v>2.9867000000000004</v>
      </c>
      <c r="Z329" s="47"/>
      <c r="AA329" s="72"/>
      <c r="AB329" s="56"/>
      <c r="AC329" s="47">
        <v>4</v>
      </c>
      <c r="AD329" s="72">
        <v>0.40100000000000002</v>
      </c>
      <c r="AE329" s="56">
        <f>0.791*(1.697*AC329-3.557)+0.851</f>
        <v>3.4067210000000006</v>
      </c>
      <c r="AF329" s="45"/>
      <c r="AG329" s="72"/>
      <c r="AH329" s="56"/>
      <c r="AI329" s="45"/>
      <c r="AJ329" s="19">
        <v>4</v>
      </c>
      <c r="AM329" s="19"/>
      <c r="AP329" s="13"/>
      <c r="AQ329" s="13"/>
      <c r="AR329" s="13">
        <v>2.7</v>
      </c>
      <c r="AS329" s="13"/>
      <c r="AT329" s="14"/>
      <c r="AU329" s="13"/>
      <c r="AV329" s="13"/>
      <c r="AY329" s="13"/>
      <c r="BA329"/>
    </row>
    <row r="330" spans="1:53" s="12" customFormat="1" x14ac:dyDescent="0.25">
      <c r="A330" s="1" t="s">
        <v>2</v>
      </c>
      <c r="B330" s="2">
        <v>3.3</v>
      </c>
      <c r="C330" s="74">
        <f t="shared" si="59"/>
        <v>3.4613</v>
      </c>
      <c r="D330" s="70">
        <v>-112.598</v>
      </c>
      <c r="E330" s="10">
        <v>42.033000000000001</v>
      </c>
      <c r="F330" s="17">
        <v>5</v>
      </c>
      <c r="G330" s="1">
        <v>1975</v>
      </c>
      <c r="H330">
        <v>3</v>
      </c>
      <c r="I330">
        <v>30</v>
      </c>
      <c r="J330">
        <v>12</v>
      </c>
      <c r="K330">
        <v>56</v>
      </c>
      <c r="L330">
        <v>33.5</v>
      </c>
      <c r="M330" s="73">
        <f t="shared" si="60"/>
        <v>0.22900000000000001</v>
      </c>
      <c r="N330" s="2">
        <v>0.01</v>
      </c>
      <c r="O330" s="3" t="s">
        <v>235</v>
      </c>
      <c r="P330" s="76"/>
      <c r="Q330" s="67">
        <f t="shared" ref="Q330:Q345" si="61">V330</f>
        <v>3.4613</v>
      </c>
      <c r="R330" s="72">
        <f t="shared" ref="R330:R345" si="62">U330</f>
        <v>0.22900000000000001</v>
      </c>
      <c r="S330" s="57">
        <v>3.3</v>
      </c>
      <c r="T330" s="14" t="s">
        <v>3</v>
      </c>
      <c r="U330" s="26">
        <v>0.22900000000000001</v>
      </c>
      <c r="V330" s="56">
        <f t="shared" ref="V330:V345" si="63">0.791*S330+0.851</f>
        <v>3.4613</v>
      </c>
      <c r="W330" s="44"/>
      <c r="X330" s="72"/>
      <c r="Y330" s="56"/>
      <c r="Z330" s="47"/>
      <c r="AA330" s="72"/>
      <c r="AB330" s="56"/>
      <c r="AC330" s="44"/>
      <c r="AD330" s="72"/>
      <c r="AE330" s="56"/>
      <c r="AF330" s="45"/>
      <c r="AG330" s="72"/>
      <c r="AH330" s="56"/>
      <c r="AI330" s="45"/>
      <c r="AJ330" s="13"/>
      <c r="AM330" s="19"/>
      <c r="AP330" s="13"/>
      <c r="AQ330" s="13"/>
      <c r="AR330" s="13"/>
      <c r="AS330" s="13">
        <v>3.3</v>
      </c>
      <c r="AT330" s="14" t="s">
        <v>3</v>
      </c>
      <c r="AU330" s="13"/>
      <c r="AV330" s="13"/>
      <c r="AY330" s="13"/>
    </row>
    <row r="331" spans="1:53" x14ac:dyDescent="0.25">
      <c r="A331" s="1" t="s">
        <v>2</v>
      </c>
      <c r="B331" s="2">
        <v>3.6</v>
      </c>
      <c r="C331" s="74">
        <f t="shared" si="59"/>
        <v>3.6986000000000003</v>
      </c>
      <c r="D331" s="70">
        <v>-112.604</v>
      </c>
      <c r="E331" s="10">
        <v>42.026000000000003</v>
      </c>
      <c r="F331" s="17">
        <v>5</v>
      </c>
      <c r="G331" s="1">
        <v>1975</v>
      </c>
      <c r="H331">
        <v>3</v>
      </c>
      <c r="I331">
        <v>30</v>
      </c>
      <c r="J331">
        <v>14</v>
      </c>
      <c r="K331">
        <v>2</v>
      </c>
      <c r="L331">
        <v>26.5</v>
      </c>
      <c r="M331" s="73">
        <f t="shared" si="60"/>
        <v>0.22900000000000001</v>
      </c>
      <c r="N331" s="2">
        <v>0.01</v>
      </c>
      <c r="O331" s="3" t="s">
        <v>235</v>
      </c>
      <c r="P331" s="76"/>
      <c r="Q331" s="67">
        <f t="shared" si="61"/>
        <v>3.6986000000000003</v>
      </c>
      <c r="R331" s="72">
        <f t="shared" si="62"/>
        <v>0.22900000000000001</v>
      </c>
      <c r="S331" s="57">
        <v>3.6</v>
      </c>
      <c r="T331" s="14" t="s">
        <v>3</v>
      </c>
      <c r="U331" s="26">
        <v>0.22900000000000001</v>
      </c>
      <c r="V331" s="56">
        <f t="shared" si="63"/>
        <v>3.6986000000000003</v>
      </c>
      <c r="W331" s="44"/>
      <c r="X331" s="72"/>
      <c r="Z331" s="47"/>
      <c r="AA331" s="72"/>
      <c r="AB331" s="56"/>
      <c r="AC331" s="47">
        <v>4</v>
      </c>
      <c r="AD331" s="72">
        <v>0.40100000000000002</v>
      </c>
      <c r="AE331" s="56">
        <f>0.791*(1.697*AC331-3.557)+0.851</f>
        <v>3.4067210000000006</v>
      </c>
      <c r="AF331" s="45"/>
      <c r="AG331" s="72"/>
      <c r="AH331" s="56"/>
      <c r="AI331" s="45"/>
      <c r="AJ331" s="19">
        <v>4</v>
      </c>
      <c r="AK331" s="12"/>
      <c r="AL331" s="12"/>
      <c r="AM331" s="19"/>
      <c r="AQ331" s="13"/>
      <c r="AR331" s="13"/>
      <c r="AS331" s="13">
        <v>3.6</v>
      </c>
      <c r="AT331" s="14" t="s">
        <v>3</v>
      </c>
      <c r="AU331" s="13"/>
      <c r="AV331" s="13"/>
      <c r="AW331" s="12"/>
      <c r="AX331" s="12"/>
      <c r="AY331" s="13"/>
      <c r="AZ331" s="12"/>
      <c r="BA331" s="12"/>
    </row>
    <row r="332" spans="1:53" x14ac:dyDescent="0.25">
      <c r="A332" s="1" t="s">
        <v>2</v>
      </c>
      <c r="B332" s="2">
        <v>2.7</v>
      </c>
      <c r="C332" s="74">
        <f t="shared" si="59"/>
        <v>2.9867000000000004</v>
      </c>
      <c r="D332" s="70">
        <v>-112.59399999999999</v>
      </c>
      <c r="E332" s="10">
        <v>42.024000000000001</v>
      </c>
      <c r="F332" s="17">
        <v>5</v>
      </c>
      <c r="G332" s="1">
        <v>1975</v>
      </c>
      <c r="H332">
        <v>3</v>
      </c>
      <c r="I332">
        <v>30</v>
      </c>
      <c r="J332">
        <v>16</v>
      </c>
      <c r="K332">
        <v>53</v>
      </c>
      <c r="L332">
        <v>28.6</v>
      </c>
      <c r="M332" s="73">
        <f t="shared" si="60"/>
        <v>0.22900000000000001</v>
      </c>
      <c r="N332" s="2">
        <v>0.01</v>
      </c>
      <c r="O332" s="3" t="s">
        <v>235</v>
      </c>
      <c r="P332" s="76"/>
      <c r="Q332" s="67">
        <f t="shared" si="61"/>
        <v>2.9867000000000004</v>
      </c>
      <c r="R332" s="72">
        <f t="shared" si="62"/>
        <v>0.22900000000000001</v>
      </c>
      <c r="S332" s="57">
        <v>2.7</v>
      </c>
      <c r="T332" s="14" t="s">
        <v>3</v>
      </c>
      <c r="U332" s="26">
        <v>0.22900000000000001</v>
      </c>
      <c r="V332" s="56">
        <f t="shared" si="63"/>
        <v>2.9867000000000004</v>
      </c>
      <c r="W332" s="44"/>
      <c r="X332" s="72"/>
      <c r="Z332" s="47"/>
      <c r="AA332" s="72"/>
      <c r="AB332" s="56"/>
      <c r="AC332" s="44"/>
      <c r="AD332" s="72"/>
      <c r="AE332" s="56"/>
      <c r="AF332" s="45"/>
      <c r="AG332" s="72"/>
      <c r="AH332" s="56"/>
      <c r="AI332" s="45"/>
      <c r="AK332" s="12"/>
      <c r="AL332" s="12"/>
      <c r="AM332" s="19"/>
      <c r="AQ332" s="13"/>
      <c r="AR332" s="13"/>
      <c r="AS332" s="13">
        <v>2.7</v>
      </c>
      <c r="AT332" s="14" t="s">
        <v>3</v>
      </c>
      <c r="AU332" s="13"/>
      <c r="AV332" s="13"/>
      <c r="AW332" s="12"/>
      <c r="AX332" s="12"/>
      <c r="AY332" s="13"/>
      <c r="AZ332" s="12"/>
    </row>
    <row r="333" spans="1:53" x14ac:dyDescent="0.25">
      <c r="A333" s="1" t="s">
        <v>2</v>
      </c>
      <c r="B333" s="2">
        <v>2.7</v>
      </c>
      <c r="C333" s="74">
        <f t="shared" si="59"/>
        <v>2.9867000000000004</v>
      </c>
      <c r="D333" s="70">
        <v>-112.5</v>
      </c>
      <c r="E333" s="10">
        <v>41.976999999999997</v>
      </c>
      <c r="F333" s="17">
        <v>5</v>
      </c>
      <c r="G333" s="1">
        <v>1975</v>
      </c>
      <c r="H333">
        <v>3</v>
      </c>
      <c r="I333">
        <v>30</v>
      </c>
      <c r="J333">
        <v>21</v>
      </c>
      <c r="K333">
        <v>23</v>
      </c>
      <c r="L333">
        <v>12.6</v>
      </c>
      <c r="M333" s="73">
        <f t="shared" si="60"/>
        <v>0.22900000000000001</v>
      </c>
      <c r="N333" s="2">
        <v>0.01</v>
      </c>
      <c r="O333" s="3" t="s">
        <v>235</v>
      </c>
      <c r="P333" s="76"/>
      <c r="Q333" s="67">
        <f t="shared" si="61"/>
        <v>2.9867000000000004</v>
      </c>
      <c r="R333" s="72">
        <f t="shared" si="62"/>
        <v>0.22900000000000001</v>
      </c>
      <c r="S333" s="57">
        <v>2.7</v>
      </c>
      <c r="T333" s="14" t="s">
        <v>3</v>
      </c>
      <c r="U333" s="26">
        <v>0.22900000000000001</v>
      </c>
      <c r="V333" s="56">
        <f t="shared" si="63"/>
        <v>2.9867000000000004</v>
      </c>
      <c r="W333" s="44"/>
      <c r="X333" s="72"/>
      <c r="Z333" s="47"/>
      <c r="AA333" s="72"/>
      <c r="AB333" s="56"/>
      <c r="AC333" s="44"/>
      <c r="AD333" s="72"/>
      <c r="AE333" s="56"/>
      <c r="AF333" s="45"/>
      <c r="AG333" s="72"/>
      <c r="AH333" s="56"/>
      <c r="AI333" s="45"/>
      <c r="AK333" s="12"/>
      <c r="AL333" s="12"/>
      <c r="AM333" s="19"/>
      <c r="AQ333" s="13"/>
      <c r="AR333" s="13"/>
      <c r="AS333" s="13">
        <v>2.7</v>
      </c>
      <c r="AT333" s="14" t="s">
        <v>3</v>
      </c>
      <c r="AU333" s="13"/>
      <c r="AV333" s="13"/>
      <c r="AW333" s="12"/>
      <c r="AX333" s="12"/>
      <c r="AY333" s="13"/>
      <c r="AZ333" s="12"/>
    </row>
    <row r="334" spans="1:53" x14ac:dyDescent="0.25">
      <c r="A334" s="1" t="s">
        <v>2</v>
      </c>
      <c r="B334" s="2">
        <v>2.7</v>
      </c>
      <c r="C334" s="74">
        <f t="shared" si="59"/>
        <v>2.9867000000000004</v>
      </c>
      <c r="D334" s="70">
        <v>-112.5</v>
      </c>
      <c r="E334" s="10">
        <v>42.100999999999999</v>
      </c>
      <c r="F334" s="17">
        <v>5</v>
      </c>
      <c r="G334" s="1">
        <v>1975</v>
      </c>
      <c r="H334">
        <v>3</v>
      </c>
      <c r="I334">
        <v>30</v>
      </c>
      <c r="J334">
        <v>23</v>
      </c>
      <c r="K334">
        <v>43</v>
      </c>
      <c r="L334">
        <v>50.9</v>
      </c>
      <c r="M334" s="73">
        <f t="shared" si="60"/>
        <v>0.22900000000000001</v>
      </c>
      <c r="N334" s="2">
        <v>0.01</v>
      </c>
      <c r="O334" s="3" t="s">
        <v>235</v>
      </c>
      <c r="P334" s="76"/>
      <c r="Q334" s="67">
        <f t="shared" si="61"/>
        <v>2.9867000000000004</v>
      </c>
      <c r="R334" s="72">
        <f t="shared" si="62"/>
        <v>0.22900000000000001</v>
      </c>
      <c r="S334" s="57">
        <v>2.7</v>
      </c>
      <c r="T334" s="14" t="s">
        <v>3</v>
      </c>
      <c r="U334" s="26">
        <v>0.22900000000000001</v>
      </c>
      <c r="V334" s="56">
        <f t="shared" si="63"/>
        <v>2.9867000000000004</v>
      </c>
      <c r="W334" s="44"/>
      <c r="X334" s="72"/>
      <c r="Z334" s="47"/>
      <c r="AA334" s="72"/>
      <c r="AB334" s="56"/>
      <c r="AC334" s="44"/>
      <c r="AD334" s="72"/>
      <c r="AE334" s="56"/>
      <c r="AF334" s="45"/>
      <c r="AG334" s="72"/>
      <c r="AH334" s="56"/>
      <c r="AI334" s="45"/>
      <c r="AK334" s="12"/>
      <c r="AL334" s="12"/>
      <c r="AM334" s="19"/>
      <c r="AQ334" s="13"/>
      <c r="AR334" s="13"/>
      <c r="AS334" s="13">
        <v>2.7</v>
      </c>
      <c r="AT334" s="14" t="s">
        <v>3</v>
      </c>
      <c r="AU334" s="13"/>
      <c r="AV334" s="13"/>
      <c r="AW334" s="12"/>
      <c r="AX334" s="12"/>
      <c r="AY334" s="13"/>
      <c r="AZ334" s="12"/>
    </row>
    <row r="335" spans="1:53" x14ac:dyDescent="0.25">
      <c r="A335" s="1" t="s">
        <v>2</v>
      </c>
      <c r="B335" s="2">
        <v>3.6</v>
      </c>
      <c r="C335" s="74">
        <f t="shared" si="59"/>
        <v>3.6986000000000003</v>
      </c>
      <c r="D335" s="70">
        <v>-112.54300000000001</v>
      </c>
      <c r="E335" s="10">
        <v>42.063000000000002</v>
      </c>
      <c r="F335" s="17">
        <v>10</v>
      </c>
      <c r="G335" s="1">
        <v>1975</v>
      </c>
      <c r="H335">
        <v>3</v>
      </c>
      <c r="I335">
        <v>31</v>
      </c>
      <c r="J335">
        <v>1</v>
      </c>
      <c r="K335">
        <v>55</v>
      </c>
      <c r="L335">
        <v>36.1</v>
      </c>
      <c r="M335" s="73">
        <f t="shared" si="60"/>
        <v>0.22900000000000001</v>
      </c>
      <c r="N335" s="2">
        <v>0.01</v>
      </c>
      <c r="O335" s="3" t="s">
        <v>235</v>
      </c>
      <c r="P335" s="76"/>
      <c r="Q335" s="67">
        <f t="shared" si="61"/>
        <v>3.6986000000000003</v>
      </c>
      <c r="R335" s="72">
        <f t="shared" si="62"/>
        <v>0.22900000000000001</v>
      </c>
      <c r="S335" s="57">
        <v>3.6</v>
      </c>
      <c r="T335" s="14" t="s">
        <v>3</v>
      </c>
      <c r="U335" s="26">
        <v>0.22900000000000001</v>
      </c>
      <c r="V335" s="56">
        <f t="shared" si="63"/>
        <v>3.6986000000000003</v>
      </c>
      <c r="W335" s="44"/>
      <c r="X335" s="72"/>
      <c r="Z335" s="47"/>
      <c r="AA335" s="72"/>
      <c r="AB335" s="56"/>
      <c r="AC335" s="44"/>
      <c r="AD335" s="72"/>
      <c r="AE335" s="56"/>
      <c r="AF335" s="45"/>
      <c r="AG335" s="72"/>
      <c r="AH335" s="56"/>
      <c r="AI335" s="45"/>
      <c r="AK335" s="12"/>
      <c r="AL335" s="12"/>
      <c r="AM335" s="19"/>
      <c r="AQ335" s="13"/>
      <c r="AR335" s="13"/>
      <c r="AS335" s="13">
        <v>3.6</v>
      </c>
      <c r="AT335" s="14" t="s">
        <v>3</v>
      </c>
      <c r="AU335" s="13"/>
      <c r="AV335" s="13"/>
      <c r="AW335" s="12"/>
      <c r="AX335" s="12"/>
      <c r="AY335" s="13"/>
      <c r="AZ335" s="12"/>
    </row>
    <row r="336" spans="1:53" x14ac:dyDescent="0.25">
      <c r="A336" s="1" t="s">
        <v>2</v>
      </c>
      <c r="B336" s="2">
        <v>2.9</v>
      </c>
      <c r="C336" s="74">
        <f t="shared" si="59"/>
        <v>3.1448999999999998</v>
      </c>
      <c r="D336" s="70">
        <v>-112.5</v>
      </c>
      <c r="E336" s="10">
        <v>42.021000000000001</v>
      </c>
      <c r="F336" s="17">
        <v>5</v>
      </c>
      <c r="G336" s="1">
        <v>1975</v>
      </c>
      <c r="H336">
        <v>3</v>
      </c>
      <c r="I336">
        <v>31</v>
      </c>
      <c r="J336">
        <v>8</v>
      </c>
      <c r="K336">
        <v>22</v>
      </c>
      <c r="L336">
        <v>54.5</v>
      </c>
      <c r="M336" s="73">
        <f t="shared" si="60"/>
        <v>0.22900000000000001</v>
      </c>
      <c r="N336" s="2">
        <v>0.01</v>
      </c>
      <c r="O336" s="3" t="s">
        <v>235</v>
      </c>
      <c r="P336" s="76"/>
      <c r="Q336" s="67">
        <f t="shared" si="61"/>
        <v>3.1448999999999998</v>
      </c>
      <c r="R336" s="72">
        <f t="shared" si="62"/>
        <v>0.22900000000000001</v>
      </c>
      <c r="S336" s="57">
        <v>2.9</v>
      </c>
      <c r="T336" s="14" t="s">
        <v>3</v>
      </c>
      <c r="U336" s="26">
        <v>0.22900000000000001</v>
      </c>
      <c r="V336" s="56">
        <f t="shared" si="63"/>
        <v>3.1448999999999998</v>
      </c>
      <c r="W336" s="44"/>
      <c r="X336" s="72"/>
      <c r="Z336" s="47"/>
      <c r="AA336" s="72"/>
      <c r="AB336" s="56"/>
      <c r="AC336" s="44"/>
      <c r="AD336" s="72"/>
      <c r="AE336" s="56"/>
      <c r="AF336" s="45"/>
      <c r="AG336" s="72"/>
      <c r="AH336" s="56"/>
      <c r="AI336" s="45"/>
      <c r="AK336" s="12"/>
      <c r="AL336" s="12"/>
      <c r="AM336" s="19"/>
      <c r="AQ336" s="13"/>
      <c r="AR336" s="13"/>
      <c r="AS336" s="13">
        <v>2.9</v>
      </c>
      <c r="AT336" s="14" t="s">
        <v>3</v>
      </c>
      <c r="AU336" s="13"/>
      <c r="AV336" s="13"/>
      <c r="AW336" s="12"/>
      <c r="AX336" s="12"/>
      <c r="AY336" s="13"/>
      <c r="AZ336" s="12"/>
    </row>
    <row r="337" spans="1:53" x14ac:dyDescent="0.25">
      <c r="A337" s="1" t="s">
        <v>2</v>
      </c>
      <c r="B337" s="2">
        <v>2.7</v>
      </c>
      <c r="C337" s="74">
        <f t="shared" si="59"/>
        <v>2.9867000000000004</v>
      </c>
      <c r="D337" s="70">
        <v>-112.511</v>
      </c>
      <c r="E337" s="10">
        <v>42.045999999999999</v>
      </c>
      <c r="F337" s="17">
        <v>5</v>
      </c>
      <c r="G337" s="1">
        <v>1975</v>
      </c>
      <c r="H337">
        <v>3</v>
      </c>
      <c r="I337">
        <v>31</v>
      </c>
      <c r="J337">
        <v>8</v>
      </c>
      <c r="K337">
        <v>42</v>
      </c>
      <c r="L337">
        <v>46.9</v>
      </c>
      <c r="M337" s="73">
        <f t="shared" si="60"/>
        <v>0.22900000000000001</v>
      </c>
      <c r="N337" s="2">
        <v>0.01</v>
      </c>
      <c r="O337" s="3" t="s">
        <v>235</v>
      </c>
      <c r="P337" s="76"/>
      <c r="Q337" s="67">
        <f t="shared" si="61"/>
        <v>2.9867000000000004</v>
      </c>
      <c r="R337" s="72">
        <f t="shared" si="62"/>
        <v>0.22900000000000001</v>
      </c>
      <c r="S337" s="57">
        <v>2.7</v>
      </c>
      <c r="T337" s="14" t="s">
        <v>3</v>
      </c>
      <c r="U337" s="26">
        <v>0.22900000000000001</v>
      </c>
      <c r="V337" s="56">
        <f t="shared" si="63"/>
        <v>2.9867000000000004</v>
      </c>
      <c r="W337" s="44"/>
      <c r="X337" s="72"/>
      <c r="Z337" s="47"/>
      <c r="AA337" s="72"/>
      <c r="AB337" s="56"/>
      <c r="AC337" s="44"/>
      <c r="AD337" s="72"/>
      <c r="AE337" s="56"/>
      <c r="AF337" s="45"/>
      <c r="AG337" s="72"/>
      <c r="AH337" s="56"/>
      <c r="AI337" s="45"/>
      <c r="AK337" s="12"/>
      <c r="AL337" s="12"/>
      <c r="AM337" s="19"/>
      <c r="AQ337" s="13"/>
      <c r="AR337" s="13"/>
      <c r="AS337" s="13">
        <v>2.7</v>
      </c>
      <c r="AT337" s="14" t="s">
        <v>3</v>
      </c>
      <c r="AU337" s="13"/>
      <c r="AV337" s="13"/>
      <c r="AW337" s="12"/>
      <c r="AX337" s="12"/>
      <c r="AY337" s="13"/>
      <c r="AZ337" s="12"/>
    </row>
    <row r="338" spans="1:53" s="23" customFormat="1" x14ac:dyDescent="0.25">
      <c r="A338" s="1" t="s">
        <v>2</v>
      </c>
      <c r="B338" s="2">
        <v>2.9</v>
      </c>
      <c r="C338" s="74">
        <f t="shared" si="59"/>
        <v>3.1448999999999998</v>
      </c>
      <c r="D338" s="70">
        <v>-112.48699999999999</v>
      </c>
      <c r="E338" s="10">
        <v>42.015000000000001</v>
      </c>
      <c r="F338" s="17">
        <v>5</v>
      </c>
      <c r="G338" s="1">
        <v>1975</v>
      </c>
      <c r="H338">
        <v>3</v>
      </c>
      <c r="I338">
        <v>31</v>
      </c>
      <c r="J338">
        <v>8</v>
      </c>
      <c r="K338">
        <v>52</v>
      </c>
      <c r="L338">
        <v>12.7</v>
      </c>
      <c r="M338" s="73">
        <f t="shared" si="60"/>
        <v>0.22900000000000001</v>
      </c>
      <c r="N338" s="2">
        <v>0.01</v>
      </c>
      <c r="O338" s="3" t="s">
        <v>235</v>
      </c>
      <c r="P338" s="76"/>
      <c r="Q338" s="67">
        <f t="shared" si="61"/>
        <v>3.1448999999999998</v>
      </c>
      <c r="R338" s="72">
        <f t="shared" si="62"/>
        <v>0.22900000000000001</v>
      </c>
      <c r="S338" s="57">
        <v>2.9</v>
      </c>
      <c r="T338" s="14" t="s">
        <v>3</v>
      </c>
      <c r="U338" s="26">
        <v>0.22900000000000001</v>
      </c>
      <c r="V338" s="56">
        <f t="shared" si="63"/>
        <v>3.1448999999999998</v>
      </c>
      <c r="W338" s="44"/>
      <c r="X338" s="72"/>
      <c r="Y338" s="56"/>
      <c r="Z338" s="47"/>
      <c r="AA338" s="72"/>
      <c r="AB338" s="56"/>
      <c r="AC338" s="44"/>
      <c r="AD338" s="72"/>
      <c r="AE338" s="56"/>
      <c r="AF338" s="45"/>
      <c r="AG338" s="72"/>
      <c r="AH338" s="56"/>
      <c r="AI338" s="45"/>
      <c r="AJ338" s="13"/>
      <c r="AK338" s="12"/>
      <c r="AL338" s="12"/>
      <c r="AM338" s="19"/>
      <c r="AN338" s="12"/>
      <c r="AO338" s="12"/>
      <c r="AP338" s="13"/>
      <c r="AQ338" s="13"/>
      <c r="AR338" s="13"/>
      <c r="AS338" s="13">
        <v>2.9</v>
      </c>
      <c r="AT338" s="14" t="s">
        <v>3</v>
      </c>
      <c r="AU338" s="13"/>
      <c r="AV338" s="13"/>
      <c r="AW338" s="12"/>
      <c r="AX338" s="12"/>
      <c r="AY338" s="13"/>
      <c r="AZ338" s="12"/>
      <c r="BA338"/>
    </row>
    <row r="339" spans="1:53" s="23" customFormat="1" x14ac:dyDescent="0.25">
      <c r="A339" s="1" t="s">
        <v>2</v>
      </c>
      <c r="B339" s="2">
        <v>3.5</v>
      </c>
      <c r="C339" s="74">
        <f t="shared" si="59"/>
        <v>3.6194999999999999</v>
      </c>
      <c r="D339" s="70">
        <v>-112.498</v>
      </c>
      <c r="E339" s="10">
        <v>42.076999999999998</v>
      </c>
      <c r="F339" s="17">
        <v>6</v>
      </c>
      <c r="G339" s="1">
        <v>1975</v>
      </c>
      <c r="H339">
        <v>3</v>
      </c>
      <c r="I339">
        <v>31</v>
      </c>
      <c r="J339">
        <v>10</v>
      </c>
      <c r="K339">
        <v>30</v>
      </c>
      <c r="L339">
        <v>56.4</v>
      </c>
      <c r="M339" s="73">
        <f t="shared" si="60"/>
        <v>0.22900000000000001</v>
      </c>
      <c r="N339" s="2">
        <v>0.01</v>
      </c>
      <c r="O339" s="3" t="s">
        <v>235</v>
      </c>
      <c r="P339" s="76"/>
      <c r="Q339" s="67">
        <f t="shared" si="61"/>
        <v>3.6194999999999999</v>
      </c>
      <c r="R339" s="72">
        <f t="shared" si="62"/>
        <v>0.22900000000000001</v>
      </c>
      <c r="S339" s="57">
        <v>3.5</v>
      </c>
      <c r="T339" s="14" t="s">
        <v>3</v>
      </c>
      <c r="U339" s="26">
        <v>0.22900000000000001</v>
      </c>
      <c r="V339" s="56">
        <f t="shared" si="63"/>
        <v>3.6194999999999999</v>
      </c>
      <c r="W339" s="44"/>
      <c r="X339" s="72"/>
      <c r="Y339" s="56"/>
      <c r="Z339" s="47"/>
      <c r="AA339" s="72"/>
      <c r="AB339" s="56"/>
      <c r="AC339" s="47">
        <v>4.3</v>
      </c>
      <c r="AD339" s="72">
        <v>0.40100000000000002</v>
      </c>
      <c r="AE339" s="56">
        <f>0.791*(1.697*AC339-3.557)+0.851</f>
        <v>3.8094191000000004</v>
      </c>
      <c r="AF339" s="45"/>
      <c r="AG339" s="72"/>
      <c r="AH339" s="56"/>
      <c r="AI339" s="45"/>
      <c r="AJ339" s="19">
        <v>4.3</v>
      </c>
      <c r="AK339" s="12"/>
      <c r="AL339" s="12"/>
      <c r="AM339" s="19"/>
      <c r="AN339" s="12"/>
      <c r="AO339" s="12"/>
      <c r="AP339" s="13"/>
      <c r="AQ339" s="13"/>
      <c r="AR339" s="13"/>
      <c r="AS339" s="13">
        <v>3.5</v>
      </c>
      <c r="AT339" s="14" t="s">
        <v>3</v>
      </c>
      <c r="AU339" s="13"/>
      <c r="AV339" s="13"/>
      <c r="AW339" s="12"/>
      <c r="AX339" s="12"/>
      <c r="AY339" s="13"/>
      <c r="AZ339" s="12"/>
    </row>
    <row r="340" spans="1:53" x14ac:dyDescent="0.25">
      <c r="A340" s="1" t="s">
        <v>2</v>
      </c>
      <c r="B340" s="2">
        <v>2.7</v>
      </c>
      <c r="C340" s="74">
        <f t="shared" si="59"/>
        <v>2.9867000000000004</v>
      </c>
      <c r="D340" s="70">
        <v>-112.482</v>
      </c>
      <c r="E340" s="10">
        <v>42.014000000000003</v>
      </c>
      <c r="F340" s="17">
        <v>5</v>
      </c>
      <c r="G340" s="1">
        <v>1975</v>
      </c>
      <c r="H340">
        <v>3</v>
      </c>
      <c r="I340">
        <v>31</v>
      </c>
      <c r="J340">
        <v>13</v>
      </c>
      <c r="K340">
        <v>22</v>
      </c>
      <c r="L340">
        <v>57.6</v>
      </c>
      <c r="M340" s="73">
        <f t="shared" si="60"/>
        <v>0.22900000000000001</v>
      </c>
      <c r="N340" s="2">
        <v>0.01</v>
      </c>
      <c r="O340" s="3" t="s">
        <v>235</v>
      </c>
      <c r="P340" s="76"/>
      <c r="Q340" s="67">
        <f t="shared" si="61"/>
        <v>2.9867000000000004</v>
      </c>
      <c r="R340" s="72">
        <f t="shared" si="62"/>
        <v>0.22900000000000001</v>
      </c>
      <c r="S340" s="57">
        <v>2.7</v>
      </c>
      <c r="T340" s="14" t="s">
        <v>3</v>
      </c>
      <c r="U340" s="26">
        <v>0.22900000000000001</v>
      </c>
      <c r="V340" s="56">
        <f t="shared" si="63"/>
        <v>2.9867000000000004</v>
      </c>
      <c r="W340" s="44"/>
      <c r="X340" s="72"/>
      <c r="Z340" s="47"/>
      <c r="AA340" s="72"/>
      <c r="AB340" s="56"/>
      <c r="AC340" s="47">
        <v>4.4000000000000004</v>
      </c>
      <c r="AD340" s="72">
        <v>0.40100000000000002</v>
      </c>
      <c r="AE340" s="56">
        <f>0.791*(1.697*AC340-3.557)+0.851</f>
        <v>3.9436518000000009</v>
      </c>
      <c r="AF340" s="45"/>
      <c r="AG340" s="72"/>
      <c r="AH340" s="56"/>
      <c r="AI340" s="45"/>
      <c r="AJ340" s="19">
        <v>4.4000000000000004</v>
      </c>
      <c r="AK340" s="12"/>
      <c r="AL340" s="12"/>
      <c r="AM340" s="19"/>
      <c r="AQ340" s="13"/>
      <c r="AR340" s="13"/>
      <c r="AS340" s="13">
        <v>2.7</v>
      </c>
      <c r="AT340" s="14" t="s">
        <v>3</v>
      </c>
      <c r="AU340" s="13"/>
      <c r="AV340" s="13"/>
      <c r="AW340" s="12"/>
      <c r="AX340" s="12"/>
      <c r="AY340" s="13"/>
      <c r="AZ340" s="12"/>
      <c r="BA340" s="23"/>
    </row>
    <row r="341" spans="1:53" x14ac:dyDescent="0.25">
      <c r="A341" s="1" t="s">
        <v>2</v>
      </c>
      <c r="B341" s="2">
        <v>3.1</v>
      </c>
      <c r="C341" s="74">
        <f t="shared" si="59"/>
        <v>3.3031000000000001</v>
      </c>
      <c r="D341" s="70">
        <v>-112.5</v>
      </c>
      <c r="E341" s="10">
        <v>42.006</v>
      </c>
      <c r="F341" s="17">
        <v>7</v>
      </c>
      <c r="G341" s="1">
        <v>1975</v>
      </c>
      <c r="H341">
        <v>3</v>
      </c>
      <c r="I341">
        <v>31</v>
      </c>
      <c r="J341">
        <v>13</v>
      </c>
      <c r="K341">
        <v>23</v>
      </c>
      <c r="L341">
        <v>58.4</v>
      </c>
      <c r="M341" s="73">
        <f t="shared" si="60"/>
        <v>0.22900000000000001</v>
      </c>
      <c r="N341" s="2">
        <v>0.01</v>
      </c>
      <c r="O341" s="3" t="s">
        <v>235</v>
      </c>
      <c r="P341" s="76"/>
      <c r="Q341" s="67">
        <f t="shared" si="61"/>
        <v>3.3031000000000001</v>
      </c>
      <c r="R341" s="72">
        <f t="shared" si="62"/>
        <v>0.22900000000000001</v>
      </c>
      <c r="S341" s="57">
        <v>3.1</v>
      </c>
      <c r="T341" s="14" t="s">
        <v>3</v>
      </c>
      <c r="U341" s="26">
        <v>0.22900000000000001</v>
      </c>
      <c r="V341" s="56">
        <f t="shared" si="63"/>
        <v>3.3031000000000001</v>
      </c>
      <c r="W341" s="44"/>
      <c r="X341" s="72"/>
      <c r="Z341" s="47"/>
      <c r="AA341" s="72"/>
      <c r="AB341" s="56"/>
      <c r="AC341" s="44"/>
      <c r="AD341" s="72"/>
      <c r="AE341" s="56"/>
      <c r="AF341" s="45"/>
      <c r="AG341" s="72"/>
      <c r="AH341" s="56"/>
      <c r="AI341" s="45"/>
      <c r="AK341" s="12"/>
      <c r="AL341" s="12"/>
      <c r="AM341" s="19"/>
      <c r="AQ341" s="13"/>
      <c r="AR341" s="13"/>
      <c r="AS341" s="13">
        <v>3.1</v>
      </c>
      <c r="AT341" s="14" t="s">
        <v>3</v>
      </c>
      <c r="AU341" s="13"/>
      <c r="AV341" s="13"/>
      <c r="AW341" s="12"/>
      <c r="AX341" s="12"/>
      <c r="AY341" s="13"/>
      <c r="AZ341" s="12"/>
    </row>
    <row r="342" spans="1:53" x14ac:dyDescent="0.25">
      <c r="A342" s="1" t="s">
        <v>2</v>
      </c>
      <c r="B342" s="2">
        <v>3.3</v>
      </c>
      <c r="C342" s="74">
        <f t="shared" si="59"/>
        <v>3.4613</v>
      </c>
      <c r="D342" s="70">
        <v>-112.48399999999999</v>
      </c>
      <c r="E342" s="10">
        <v>41.993000000000002</v>
      </c>
      <c r="F342" s="17">
        <v>5</v>
      </c>
      <c r="G342" s="1">
        <v>1975</v>
      </c>
      <c r="H342">
        <v>3</v>
      </c>
      <c r="I342">
        <v>31</v>
      </c>
      <c r="J342">
        <v>13</v>
      </c>
      <c r="K342">
        <v>45</v>
      </c>
      <c r="L342">
        <v>51.9</v>
      </c>
      <c r="M342" s="73">
        <f t="shared" si="60"/>
        <v>0.22900000000000001</v>
      </c>
      <c r="N342" s="2">
        <v>0.01</v>
      </c>
      <c r="O342" s="3" t="s">
        <v>235</v>
      </c>
      <c r="P342" s="76"/>
      <c r="Q342" s="67">
        <f t="shared" si="61"/>
        <v>3.4613</v>
      </c>
      <c r="R342" s="72">
        <f t="shared" si="62"/>
        <v>0.22900000000000001</v>
      </c>
      <c r="S342" s="57">
        <v>3.3</v>
      </c>
      <c r="T342" s="14" t="s">
        <v>3</v>
      </c>
      <c r="U342" s="26">
        <v>0.22900000000000001</v>
      </c>
      <c r="V342" s="56">
        <f t="shared" si="63"/>
        <v>3.4613</v>
      </c>
      <c r="W342" s="44"/>
      <c r="X342" s="72"/>
      <c r="Z342" s="47"/>
      <c r="AA342" s="72"/>
      <c r="AB342" s="56"/>
      <c r="AC342" s="47">
        <v>4.5</v>
      </c>
      <c r="AD342" s="72">
        <v>0.40100000000000002</v>
      </c>
      <c r="AE342" s="56">
        <f>0.791*(1.697*AC342-3.557)+0.851</f>
        <v>4.0778844999999997</v>
      </c>
      <c r="AF342" s="45"/>
      <c r="AG342" s="72"/>
      <c r="AH342" s="56"/>
      <c r="AI342" s="45"/>
      <c r="AJ342" s="19">
        <v>4.5</v>
      </c>
      <c r="AK342" s="12"/>
      <c r="AL342" s="12"/>
      <c r="AM342" s="19"/>
      <c r="AQ342" s="13"/>
      <c r="AR342" s="13"/>
      <c r="AS342" s="13">
        <v>3.3</v>
      </c>
      <c r="AT342" s="14" t="s">
        <v>3</v>
      </c>
      <c r="AU342" s="13"/>
      <c r="AV342" s="13"/>
      <c r="AW342" s="12"/>
      <c r="AX342" s="12"/>
      <c r="AY342" s="13"/>
      <c r="AZ342" s="12"/>
    </row>
    <row r="343" spans="1:53" x14ac:dyDescent="0.25">
      <c r="A343" s="1" t="s">
        <v>2</v>
      </c>
      <c r="B343" s="9">
        <v>2.9</v>
      </c>
      <c r="C343" s="74">
        <f t="shared" si="59"/>
        <v>3.1448999999999998</v>
      </c>
      <c r="D343" s="70">
        <v>-112.42400000000001</v>
      </c>
      <c r="E343" s="10">
        <v>42.078000000000003</v>
      </c>
      <c r="F343" s="17">
        <v>5</v>
      </c>
      <c r="G343" s="1">
        <v>1975</v>
      </c>
      <c r="H343">
        <v>3</v>
      </c>
      <c r="I343">
        <v>31</v>
      </c>
      <c r="J343">
        <v>14</v>
      </c>
      <c r="K343">
        <v>44</v>
      </c>
      <c r="L343">
        <v>23.9</v>
      </c>
      <c r="M343" s="73">
        <f t="shared" si="60"/>
        <v>0.22900000000000001</v>
      </c>
      <c r="N343" s="2">
        <v>0.01</v>
      </c>
      <c r="O343" s="3" t="s">
        <v>235</v>
      </c>
      <c r="P343" s="76"/>
      <c r="Q343" s="67">
        <f t="shared" si="61"/>
        <v>3.1448999999999998</v>
      </c>
      <c r="R343" s="72">
        <f t="shared" si="62"/>
        <v>0.22900000000000001</v>
      </c>
      <c r="S343" s="59">
        <v>2.9</v>
      </c>
      <c r="T343" s="14" t="s">
        <v>3</v>
      </c>
      <c r="U343" s="26">
        <v>0.22900000000000001</v>
      </c>
      <c r="V343" s="56">
        <f t="shared" si="63"/>
        <v>3.1448999999999998</v>
      </c>
      <c r="W343" s="44"/>
      <c r="X343" s="72"/>
      <c r="Z343" s="47"/>
      <c r="AA343" s="72"/>
      <c r="AB343" s="56"/>
      <c r="AC343" s="44"/>
      <c r="AD343" s="72"/>
      <c r="AE343" s="56"/>
      <c r="AF343" s="45"/>
      <c r="AG343" s="72"/>
      <c r="AH343" s="56"/>
      <c r="AI343" s="45"/>
      <c r="AK343" s="12"/>
      <c r="AL343" s="12"/>
      <c r="AM343" s="19"/>
      <c r="AQ343" s="13"/>
      <c r="AR343" s="13"/>
      <c r="AS343" s="19">
        <v>2.9</v>
      </c>
      <c r="AT343" s="14" t="s">
        <v>3</v>
      </c>
      <c r="AU343" s="13"/>
      <c r="AV343" s="13"/>
      <c r="AW343" s="12"/>
      <c r="AX343" s="12"/>
      <c r="AY343" s="13"/>
      <c r="AZ343" s="12"/>
    </row>
    <row r="344" spans="1:53" x14ac:dyDescent="0.25">
      <c r="A344" s="1" t="s">
        <v>2</v>
      </c>
      <c r="B344" s="9">
        <v>2.8</v>
      </c>
      <c r="C344" s="74">
        <f t="shared" si="59"/>
        <v>3.0657999999999999</v>
      </c>
      <c r="D344" s="70">
        <v>-112.486</v>
      </c>
      <c r="E344" s="10">
        <v>42.01</v>
      </c>
      <c r="F344" s="17">
        <v>5</v>
      </c>
      <c r="G344" s="1">
        <v>1975</v>
      </c>
      <c r="H344">
        <v>3</v>
      </c>
      <c r="I344">
        <v>31</v>
      </c>
      <c r="J344">
        <v>20</v>
      </c>
      <c r="K344">
        <v>43</v>
      </c>
      <c r="L344">
        <v>32</v>
      </c>
      <c r="M344" s="73">
        <f t="shared" si="60"/>
        <v>0.22900000000000001</v>
      </c>
      <c r="N344" s="2">
        <v>0.01</v>
      </c>
      <c r="O344" s="3" t="s">
        <v>235</v>
      </c>
      <c r="P344" s="76"/>
      <c r="Q344" s="67">
        <f t="shared" si="61"/>
        <v>3.0657999999999999</v>
      </c>
      <c r="R344" s="72">
        <f t="shared" si="62"/>
        <v>0.22900000000000001</v>
      </c>
      <c r="S344" s="59">
        <v>2.8</v>
      </c>
      <c r="T344" s="14" t="s">
        <v>3</v>
      </c>
      <c r="U344" s="26">
        <v>0.22900000000000001</v>
      </c>
      <c r="V344" s="56">
        <f t="shared" si="63"/>
        <v>3.0657999999999999</v>
      </c>
      <c r="W344" s="44"/>
      <c r="X344" s="72"/>
      <c r="Z344" s="47"/>
      <c r="AA344" s="72"/>
      <c r="AB344" s="56"/>
      <c r="AC344" s="44"/>
      <c r="AD344" s="72"/>
      <c r="AE344" s="56"/>
      <c r="AF344" s="45"/>
      <c r="AG344" s="72"/>
      <c r="AH344" s="56"/>
      <c r="AI344" s="45"/>
      <c r="AK344" s="12"/>
      <c r="AL344" s="12"/>
      <c r="AM344" s="19"/>
      <c r="AQ344" s="13"/>
      <c r="AR344" s="13"/>
      <c r="AS344" s="19">
        <v>2.8</v>
      </c>
      <c r="AT344" s="14" t="s">
        <v>3</v>
      </c>
      <c r="AU344" s="13"/>
      <c r="AV344" s="13"/>
      <c r="AW344" s="12"/>
      <c r="AX344" s="12"/>
      <c r="AY344" s="13"/>
      <c r="AZ344" s="12"/>
    </row>
    <row r="345" spans="1:53" x14ac:dyDescent="0.25">
      <c r="A345" s="1" t="s">
        <v>2</v>
      </c>
      <c r="B345" s="9">
        <v>3</v>
      </c>
      <c r="C345" s="74">
        <f t="shared" si="59"/>
        <v>3.2240000000000002</v>
      </c>
      <c r="D345" s="70">
        <v>-112.489</v>
      </c>
      <c r="E345" s="10">
        <v>42.014000000000003</v>
      </c>
      <c r="F345" s="17">
        <v>3</v>
      </c>
      <c r="G345" s="1">
        <v>1975</v>
      </c>
      <c r="H345">
        <v>3</v>
      </c>
      <c r="I345">
        <v>31</v>
      </c>
      <c r="J345">
        <v>23</v>
      </c>
      <c r="K345">
        <v>26</v>
      </c>
      <c r="L345">
        <v>36</v>
      </c>
      <c r="M345" s="73">
        <f t="shared" si="60"/>
        <v>0.22900000000000001</v>
      </c>
      <c r="N345" s="2">
        <v>0.01</v>
      </c>
      <c r="O345" s="3" t="s">
        <v>235</v>
      </c>
      <c r="P345" s="76"/>
      <c r="Q345" s="67">
        <f t="shared" si="61"/>
        <v>3.2240000000000002</v>
      </c>
      <c r="R345" s="72">
        <f t="shared" si="62"/>
        <v>0.22900000000000001</v>
      </c>
      <c r="S345" s="59">
        <v>3</v>
      </c>
      <c r="T345" s="14" t="s">
        <v>3</v>
      </c>
      <c r="U345" s="26">
        <v>0.22900000000000001</v>
      </c>
      <c r="V345" s="56">
        <f t="shared" si="63"/>
        <v>3.2240000000000002</v>
      </c>
      <c r="W345" s="44"/>
      <c r="X345" s="72"/>
      <c r="Z345" s="47"/>
      <c r="AA345" s="72"/>
      <c r="AB345" s="56"/>
      <c r="AC345" s="44"/>
      <c r="AD345" s="72"/>
      <c r="AE345" s="56"/>
      <c r="AF345" s="45"/>
      <c r="AG345" s="72"/>
      <c r="AH345" s="56"/>
      <c r="AI345" s="45"/>
      <c r="AK345" s="12"/>
      <c r="AL345" s="12"/>
      <c r="AM345" s="19"/>
      <c r="AQ345" s="13"/>
      <c r="AR345" s="13"/>
      <c r="AS345" s="19">
        <v>3</v>
      </c>
      <c r="AT345" s="14" t="s">
        <v>3</v>
      </c>
      <c r="AU345" s="13"/>
      <c r="AV345" s="13"/>
      <c r="AW345" s="12"/>
      <c r="AX345" s="12"/>
      <c r="AY345" s="13"/>
      <c r="AZ345" s="12"/>
    </row>
    <row r="346" spans="1:53" s="23" customFormat="1" x14ac:dyDescent="0.25">
      <c r="A346" s="1" t="s">
        <v>2</v>
      </c>
      <c r="B346" s="9">
        <v>2.5</v>
      </c>
      <c r="C346" s="74">
        <f t="shared" si="59"/>
        <v>2.8285</v>
      </c>
      <c r="D346" s="70">
        <v>-112.542</v>
      </c>
      <c r="E346" s="10">
        <v>42.073999999999998</v>
      </c>
      <c r="F346" s="17">
        <v>7</v>
      </c>
      <c r="G346" s="1">
        <v>1975</v>
      </c>
      <c r="H346">
        <v>4</v>
      </c>
      <c r="I346">
        <v>1</v>
      </c>
      <c r="J346">
        <v>8</v>
      </c>
      <c r="K346">
        <v>27</v>
      </c>
      <c r="L346">
        <v>46.6</v>
      </c>
      <c r="M346" s="73">
        <f t="shared" si="60"/>
        <v>0.249</v>
      </c>
      <c r="N346" s="2">
        <v>0.01</v>
      </c>
      <c r="O346" s="3" t="s">
        <v>235</v>
      </c>
      <c r="P346" s="76"/>
      <c r="Q346" s="67">
        <f>Y346</f>
        <v>2.8285</v>
      </c>
      <c r="R346" s="72">
        <f>X346</f>
        <v>0.249</v>
      </c>
      <c r="S346" s="44"/>
      <c r="T346" s="14"/>
      <c r="U346" s="26"/>
      <c r="V346" s="56"/>
      <c r="W346" s="59">
        <v>2.5</v>
      </c>
      <c r="X346" s="72">
        <v>0.249</v>
      </c>
      <c r="Y346" s="56">
        <f>0.791*W346+0.851</f>
        <v>2.8285</v>
      </c>
      <c r="Z346" s="47"/>
      <c r="AA346" s="72"/>
      <c r="AB346" s="56"/>
      <c r="AC346" s="44"/>
      <c r="AD346" s="72"/>
      <c r="AE346" s="56"/>
      <c r="AF346" s="45"/>
      <c r="AG346" s="72"/>
      <c r="AH346" s="56"/>
      <c r="AI346" s="45"/>
      <c r="AJ346" s="13"/>
      <c r="AK346" s="12"/>
      <c r="AL346" s="12"/>
      <c r="AM346" s="19"/>
      <c r="AN346" s="12"/>
      <c r="AO346" s="12"/>
      <c r="AP346" s="13"/>
      <c r="AQ346" s="13"/>
      <c r="AR346" s="19">
        <v>2.5</v>
      </c>
      <c r="AS346" s="13"/>
      <c r="AT346" s="14"/>
      <c r="AU346" s="13"/>
      <c r="AV346" s="13"/>
      <c r="AW346" s="12"/>
      <c r="AX346" s="12"/>
      <c r="AY346" s="13"/>
      <c r="AZ346" s="12"/>
      <c r="BA346"/>
    </row>
    <row r="347" spans="1:53" x14ac:dyDescent="0.25">
      <c r="A347" s="1" t="s">
        <v>2</v>
      </c>
      <c r="B347" s="9">
        <v>2.5</v>
      </c>
      <c r="C347" s="74">
        <f t="shared" si="59"/>
        <v>2.8285</v>
      </c>
      <c r="D347" s="70">
        <v>-112.47199999999999</v>
      </c>
      <c r="E347" s="10">
        <v>42.018999999999998</v>
      </c>
      <c r="F347" s="17">
        <v>5</v>
      </c>
      <c r="G347" s="1">
        <v>1975</v>
      </c>
      <c r="H347">
        <v>4</v>
      </c>
      <c r="I347">
        <v>1</v>
      </c>
      <c r="J347">
        <v>11</v>
      </c>
      <c r="K347">
        <v>17</v>
      </c>
      <c r="L347">
        <v>54.9</v>
      </c>
      <c r="M347" s="73">
        <f t="shared" si="60"/>
        <v>0.249</v>
      </c>
      <c r="N347" s="2">
        <v>0.01</v>
      </c>
      <c r="O347" s="3" t="s">
        <v>235</v>
      </c>
      <c r="P347" s="76"/>
      <c r="Q347" s="67">
        <f>Y347</f>
        <v>2.8285</v>
      </c>
      <c r="R347" s="72">
        <f>X347</f>
        <v>0.249</v>
      </c>
      <c r="S347" s="44"/>
      <c r="T347" s="14"/>
      <c r="W347" s="59">
        <v>2.5</v>
      </c>
      <c r="X347" s="72">
        <v>0.249</v>
      </c>
      <c r="Y347" s="56">
        <f>0.791*W347+0.851</f>
        <v>2.8285</v>
      </c>
      <c r="Z347" s="47"/>
      <c r="AA347" s="72"/>
      <c r="AB347" s="56"/>
      <c r="AC347" s="44"/>
      <c r="AD347" s="72"/>
      <c r="AE347" s="56"/>
      <c r="AF347" s="45"/>
      <c r="AG347" s="72"/>
      <c r="AH347" s="56"/>
      <c r="AI347" s="45"/>
      <c r="AK347" s="12"/>
      <c r="AL347" s="12"/>
      <c r="AM347" s="19"/>
      <c r="AQ347" s="13"/>
      <c r="AR347" s="19">
        <v>2.5</v>
      </c>
      <c r="AS347" s="13"/>
      <c r="AT347" s="14"/>
      <c r="AU347" s="13"/>
      <c r="AV347" s="13"/>
      <c r="AW347" s="12"/>
      <c r="AX347" s="12"/>
      <c r="AY347" s="13"/>
      <c r="AZ347" s="12"/>
      <c r="BA347" s="23"/>
    </row>
    <row r="348" spans="1:53" x14ac:dyDescent="0.25">
      <c r="A348" s="1" t="s">
        <v>2</v>
      </c>
      <c r="B348" s="9">
        <v>2.5</v>
      </c>
      <c r="C348" s="74">
        <f t="shared" si="59"/>
        <v>2.8285</v>
      </c>
      <c r="D348" s="70">
        <v>-112.54600000000001</v>
      </c>
      <c r="E348" s="10">
        <v>42.072000000000003</v>
      </c>
      <c r="F348" s="17">
        <v>10</v>
      </c>
      <c r="G348" s="1">
        <v>1975</v>
      </c>
      <c r="H348">
        <v>4</v>
      </c>
      <c r="I348">
        <v>1</v>
      </c>
      <c r="J348">
        <v>11</v>
      </c>
      <c r="K348">
        <v>40</v>
      </c>
      <c r="L348">
        <v>29.6</v>
      </c>
      <c r="M348" s="73">
        <f t="shared" si="60"/>
        <v>0.22900000000000001</v>
      </c>
      <c r="N348" s="2">
        <v>0.01</v>
      </c>
      <c r="O348" s="3" t="s">
        <v>235</v>
      </c>
      <c r="P348" s="76"/>
      <c r="Q348" s="67">
        <f>V348</f>
        <v>2.8285</v>
      </c>
      <c r="R348" s="72">
        <f>U348</f>
        <v>0.22900000000000001</v>
      </c>
      <c r="S348" s="59">
        <v>2.5</v>
      </c>
      <c r="T348" s="14" t="s">
        <v>3</v>
      </c>
      <c r="U348" s="26">
        <v>0.22900000000000001</v>
      </c>
      <c r="V348" s="56">
        <f>0.791*S348+0.851</f>
        <v>2.8285</v>
      </c>
      <c r="W348" s="44"/>
      <c r="X348" s="72"/>
      <c r="Z348" s="47"/>
      <c r="AA348" s="72"/>
      <c r="AB348" s="56"/>
      <c r="AC348" s="44"/>
      <c r="AD348" s="72"/>
      <c r="AE348" s="56"/>
      <c r="AF348" s="45"/>
      <c r="AG348" s="72"/>
      <c r="AH348" s="56"/>
      <c r="AI348" s="45"/>
      <c r="AK348" s="12"/>
      <c r="AL348" s="12"/>
      <c r="AM348" s="19"/>
      <c r="AQ348" s="13"/>
      <c r="AR348" s="13"/>
      <c r="AS348" s="19">
        <v>2.5</v>
      </c>
      <c r="AT348" s="14" t="s">
        <v>3</v>
      </c>
      <c r="AU348" s="13"/>
      <c r="AV348" s="13"/>
      <c r="AW348" s="12"/>
      <c r="AX348" s="12"/>
      <c r="AY348" s="13"/>
      <c r="AZ348" s="12"/>
    </row>
    <row r="349" spans="1:53" x14ac:dyDescent="0.25">
      <c r="A349" s="1" t="s">
        <v>2</v>
      </c>
      <c r="B349" s="9">
        <v>2.7</v>
      </c>
      <c r="C349" s="74">
        <f t="shared" si="59"/>
        <v>2.9867000000000004</v>
      </c>
      <c r="D349" s="70">
        <v>-112.5</v>
      </c>
      <c r="E349" s="10">
        <v>42.029000000000003</v>
      </c>
      <c r="F349" s="17">
        <v>6</v>
      </c>
      <c r="G349" s="1">
        <v>1975</v>
      </c>
      <c r="H349">
        <v>4</v>
      </c>
      <c r="I349">
        <v>1</v>
      </c>
      <c r="J349">
        <v>12</v>
      </c>
      <c r="K349">
        <v>29</v>
      </c>
      <c r="L349">
        <v>34.6</v>
      </c>
      <c r="M349" s="73">
        <f t="shared" si="60"/>
        <v>0.22900000000000001</v>
      </c>
      <c r="N349" s="2">
        <v>0.01</v>
      </c>
      <c r="O349" s="3" t="s">
        <v>235</v>
      </c>
      <c r="P349" s="76"/>
      <c r="Q349" s="67">
        <f>V349</f>
        <v>2.9867000000000004</v>
      </c>
      <c r="R349" s="72">
        <f>U349</f>
        <v>0.22900000000000001</v>
      </c>
      <c r="S349" s="59">
        <v>2.7</v>
      </c>
      <c r="T349" s="14" t="s">
        <v>3</v>
      </c>
      <c r="U349" s="26">
        <v>0.22900000000000001</v>
      </c>
      <c r="V349" s="56">
        <f>0.791*S349+0.851</f>
        <v>2.9867000000000004</v>
      </c>
      <c r="W349" s="44"/>
      <c r="X349" s="72"/>
      <c r="Z349" s="47"/>
      <c r="AA349" s="72"/>
      <c r="AB349" s="56"/>
      <c r="AC349" s="44"/>
      <c r="AD349" s="72"/>
      <c r="AE349" s="56"/>
      <c r="AF349" s="45"/>
      <c r="AG349" s="72"/>
      <c r="AH349" s="56"/>
      <c r="AI349" s="45"/>
      <c r="AK349" s="12"/>
      <c r="AL349" s="12"/>
      <c r="AM349" s="19"/>
      <c r="AQ349" s="13"/>
      <c r="AR349" s="13"/>
      <c r="AS349" s="19">
        <v>2.7</v>
      </c>
      <c r="AT349" s="14" t="s">
        <v>3</v>
      </c>
      <c r="AU349" s="13"/>
      <c r="AV349" s="13"/>
      <c r="AW349" s="12"/>
      <c r="AX349" s="12"/>
      <c r="AY349" s="13"/>
      <c r="AZ349" s="12"/>
    </row>
    <row r="350" spans="1:53" x14ac:dyDescent="0.25">
      <c r="A350" s="1" t="s">
        <v>2</v>
      </c>
      <c r="B350" s="9">
        <v>2.8</v>
      </c>
      <c r="C350" s="74">
        <f t="shared" si="59"/>
        <v>3.0657999999999999</v>
      </c>
      <c r="D350" s="70">
        <v>-112.49299999999999</v>
      </c>
      <c r="E350" s="10">
        <v>42.045999999999999</v>
      </c>
      <c r="F350" s="17">
        <v>8</v>
      </c>
      <c r="G350" s="1">
        <v>1975</v>
      </c>
      <c r="H350">
        <v>4</v>
      </c>
      <c r="I350">
        <v>1</v>
      </c>
      <c r="J350">
        <v>18</v>
      </c>
      <c r="K350">
        <v>47</v>
      </c>
      <c r="L350">
        <v>56.4</v>
      </c>
      <c r="M350" s="73">
        <f t="shared" si="60"/>
        <v>0.22900000000000001</v>
      </c>
      <c r="N350" s="2">
        <v>0.01</v>
      </c>
      <c r="O350" s="3" t="s">
        <v>235</v>
      </c>
      <c r="P350" s="76"/>
      <c r="Q350" s="67">
        <f>V350</f>
        <v>3.0657999999999999</v>
      </c>
      <c r="R350" s="72">
        <f>U350</f>
        <v>0.22900000000000001</v>
      </c>
      <c r="S350" s="59">
        <v>2.8</v>
      </c>
      <c r="T350" s="14" t="s">
        <v>3</v>
      </c>
      <c r="U350" s="26">
        <v>0.22900000000000001</v>
      </c>
      <c r="V350" s="56">
        <f>0.791*S350+0.851</f>
        <v>3.0657999999999999</v>
      </c>
      <c r="W350" s="44"/>
      <c r="X350" s="72"/>
      <c r="Z350" s="47"/>
      <c r="AA350" s="72"/>
      <c r="AB350" s="56"/>
      <c r="AC350" s="44"/>
      <c r="AD350" s="72"/>
      <c r="AE350" s="56"/>
      <c r="AF350" s="45"/>
      <c r="AG350" s="72"/>
      <c r="AH350" s="56"/>
      <c r="AI350" s="45"/>
      <c r="AK350" s="12"/>
      <c r="AL350" s="12"/>
      <c r="AM350" s="19"/>
      <c r="AQ350" s="13"/>
      <c r="AR350" s="13"/>
      <c r="AS350" s="19">
        <v>2.8</v>
      </c>
      <c r="AT350" s="14" t="s">
        <v>3</v>
      </c>
      <c r="AU350" s="13"/>
      <c r="AV350" s="13"/>
      <c r="AW350" s="12"/>
      <c r="AX350" s="12"/>
      <c r="AY350" s="13"/>
      <c r="AZ350" s="12"/>
    </row>
    <row r="351" spans="1:53" x14ac:dyDescent="0.25">
      <c r="A351" s="1" t="s">
        <v>2</v>
      </c>
      <c r="B351" s="9">
        <v>2.5</v>
      </c>
      <c r="C351" s="74">
        <f t="shared" si="59"/>
        <v>2.8285</v>
      </c>
      <c r="D351" s="70">
        <v>-112.497</v>
      </c>
      <c r="E351" s="10">
        <v>42.008000000000003</v>
      </c>
      <c r="F351" s="17">
        <v>5</v>
      </c>
      <c r="G351" s="1">
        <v>1975</v>
      </c>
      <c r="H351">
        <v>4</v>
      </c>
      <c r="I351">
        <v>2</v>
      </c>
      <c r="J351">
        <v>7</v>
      </c>
      <c r="K351">
        <v>52</v>
      </c>
      <c r="L351">
        <v>58.5</v>
      </c>
      <c r="M351" s="73">
        <f t="shared" si="60"/>
        <v>0.249</v>
      </c>
      <c r="N351" s="2">
        <v>0.01</v>
      </c>
      <c r="O351" s="3" t="s">
        <v>235</v>
      </c>
      <c r="P351" s="76"/>
      <c r="Q351" s="67">
        <f>Y351</f>
        <v>2.8285</v>
      </c>
      <c r="R351" s="72">
        <f>X351</f>
        <v>0.249</v>
      </c>
      <c r="S351" s="44"/>
      <c r="T351" s="14"/>
      <c r="W351" s="59">
        <v>2.5</v>
      </c>
      <c r="X351" s="72">
        <v>0.249</v>
      </c>
      <c r="Y351" s="56">
        <f>0.791*W351+0.851</f>
        <v>2.8285</v>
      </c>
      <c r="Z351" s="47"/>
      <c r="AA351" s="72"/>
      <c r="AB351" s="56"/>
      <c r="AC351" s="44"/>
      <c r="AD351" s="72"/>
      <c r="AE351" s="56"/>
      <c r="AF351" s="45"/>
      <c r="AG351" s="72"/>
      <c r="AH351" s="56"/>
      <c r="AI351" s="45"/>
      <c r="AK351" s="12"/>
      <c r="AL351" s="12"/>
      <c r="AM351" s="19"/>
      <c r="AQ351" s="13"/>
      <c r="AR351" s="19">
        <v>2.5</v>
      </c>
      <c r="AS351" s="13"/>
      <c r="AT351" s="14"/>
      <c r="AU351" s="13"/>
      <c r="AV351" s="13"/>
      <c r="AW351" s="12"/>
      <c r="AX351" s="12"/>
      <c r="AY351" s="13"/>
      <c r="AZ351" s="12"/>
    </row>
    <row r="352" spans="1:53" x14ac:dyDescent="0.25">
      <c r="A352" s="1" t="s">
        <v>2</v>
      </c>
      <c r="B352" s="9">
        <v>2.5</v>
      </c>
      <c r="C352" s="74">
        <f t="shared" si="59"/>
        <v>2.8285</v>
      </c>
      <c r="D352" s="70">
        <v>-112.492</v>
      </c>
      <c r="E352" s="10">
        <v>41.987000000000002</v>
      </c>
      <c r="F352" s="17">
        <v>3</v>
      </c>
      <c r="G352" s="1">
        <v>1975</v>
      </c>
      <c r="H352">
        <v>4</v>
      </c>
      <c r="I352">
        <v>2</v>
      </c>
      <c r="J352">
        <v>10</v>
      </c>
      <c r="K352">
        <v>15</v>
      </c>
      <c r="L352">
        <v>11.6</v>
      </c>
      <c r="M352" s="73">
        <f t="shared" si="60"/>
        <v>0.22900000000000001</v>
      </c>
      <c r="N352" s="2">
        <v>0.01</v>
      </c>
      <c r="O352" s="3" t="s">
        <v>235</v>
      </c>
      <c r="P352" s="76"/>
      <c r="Q352" s="67">
        <f t="shared" ref="Q352:Q357" si="64">V352</f>
        <v>2.8285</v>
      </c>
      <c r="R352" s="72">
        <f t="shared" ref="R352:R357" si="65">U352</f>
        <v>0.22900000000000001</v>
      </c>
      <c r="S352" s="59">
        <v>2.5</v>
      </c>
      <c r="T352" s="14" t="s">
        <v>3</v>
      </c>
      <c r="U352" s="26">
        <v>0.22900000000000001</v>
      </c>
      <c r="V352" s="56">
        <f t="shared" ref="V352:V357" si="66">0.791*S352+0.851</f>
        <v>2.8285</v>
      </c>
      <c r="W352" s="44"/>
      <c r="X352" s="72"/>
      <c r="Z352" s="47"/>
      <c r="AA352" s="72"/>
      <c r="AB352" s="56"/>
      <c r="AC352" s="44"/>
      <c r="AD352" s="72"/>
      <c r="AE352" s="56"/>
      <c r="AF352" s="45"/>
      <c r="AG352" s="72"/>
      <c r="AH352" s="56"/>
      <c r="AI352" s="45"/>
      <c r="AK352" s="12"/>
      <c r="AL352" s="12"/>
      <c r="AM352" s="19"/>
      <c r="AQ352" s="13"/>
      <c r="AR352" s="13"/>
      <c r="AS352" s="19">
        <v>2.5</v>
      </c>
      <c r="AT352" s="14" t="s">
        <v>3</v>
      </c>
      <c r="AU352" s="13"/>
      <c r="AV352" s="13"/>
      <c r="AW352" s="12"/>
      <c r="AX352" s="12"/>
      <c r="AY352" s="13"/>
      <c r="AZ352" s="12"/>
    </row>
    <row r="353" spans="1:52" x14ac:dyDescent="0.25">
      <c r="A353" s="1" t="s">
        <v>2</v>
      </c>
      <c r="B353" s="2">
        <v>3.3</v>
      </c>
      <c r="C353" s="74">
        <f t="shared" si="59"/>
        <v>3.4613</v>
      </c>
      <c r="D353" s="70">
        <v>-112.44199999999999</v>
      </c>
      <c r="E353" s="10">
        <v>42.09</v>
      </c>
      <c r="F353" s="17">
        <v>6</v>
      </c>
      <c r="G353" s="1">
        <v>1975</v>
      </c>
      <c r="H353">
        <v>4</v>
      </c>
      <c r="I353">
        <v>2</v>
      </c>
      <c r="J353">
        <v>21</v>
      </c>
      <c r="K353">
        <v>6</v>
      </c>
      <c r="L353">
        <v>46.2</v>
      </c>
      <c r="M353" s="73">
        <f t="shared" si="60"/>
        <v>0.22900000000000001</v>
      </c>
      <c r="N353" s="2">
        <v>0.01</v>
      </c>
      <c r="O353" s="3" t="s">
        <v>235</v>
      </c>
      <c r="P353" s="76"/>
      <c r="Q353" s="67">
        <f t="shared" si="64"/>
        <v>3.4613</v>
      </c>
      <c r="R353" s="72">
        <f t="shared" si="65"/>
        <v>0.22900000000000001</v>
      </c>
      <c r="S353" s="57">
        <v>3.3</v>
      </c>
      <c r="T353" s="14" t="s">
        <v>3</v>
      </c>
      <c r="U353" s="26">
        <v>0.22900000000000001</v>
      </c>
      <c r="V353" s="56">
        <f t="shared" si="66"/>
        <v>3.4613</v>
      </c>
      <c r="W353" s="44"/>
      <c r="X353" s="72"/>
      <c r="Z353" s="47"/>
      <c r="AA353" s="72"/>
      <c r="AB353" s="56"/>
      <c r="AC353" s="47">
        <v>4.7</v>
      </c>
      <c r="AD353" s="72">
        <v>0.40100000000000002</v>
      </c>
      <c r="AE353" s="56">
        <f>0.791*(1.697*AC353-3.557)+0.851</f>
        <v>4.3463499000000008</v>
      </c>
      <c r="AF353" s="45"/>
      <c r="AG353" s="72"/>
      <c r="AH353" s="56"/>
      <c r="AI353" s="45"/>
      <c r="AJ353" s="19">
        <v>4.7</v>
      </c>
      <c r="AK353" s="12"/>
      <c r="AL353" s="12"/>
      <c r="AM353" s="19"/>
      <c r="AQ353" s="13"/>
      <c r="AR353" s="13"/>
      <c r="AS353" s="13">
        <v>3.3</v>
      </c>
      <c r="AT353" s="14" t="s">
        <v>3</v>
      </c>
      <c r="AU353" s="13"/>
      <c r="AV353" s="13"/>
      <c r="AW353" s="12"/>
      <c r="AX353" s="12"/>
      <c r="AY353" s="13"/>
      <c r="AZ353" s="12"/>
    </row>
    <row r="354" spans="1:52" x14ac:dyDescent="0.25">
      <c r="A354" s="1" t="s">
        <v>2</v>
      </c>
      <c r="B354" s="9">
        <v>2.9</v>
      </c>
      <c r="C354" s="74">
        <f t="shared" si="59"/>
        <v>3.1448999999999998</v>
      </c>
      <c r="D354" s="70">
        <v>-112.49</v>
      </c>
      <c r="E354" s="10">
        <v>41.988999999999997</v>
      </c>
      <c r="F354" s="17">
        <v>5</v>
      </c>
      <c r="G354" s="1">
        <v>1975</v>
      </c>
      <c r="H354">
        <v>4</v>
      </c>
      <c r="I354">
        <v>2</v>
      </c>
      <c r="J354">
        <v>23</v>
      </c>
      <c r="K354">
        <v>45</v>
      </c>
      <c r="L354">
        <v>17.600000000000001</v>
      </c>
      <c r="M354" s="73">
        <f t="shared" si="60"/>
        <v>0.22900000000000001</v>
      </c>
      <c r="N354" s="2">
        <v>0.01</v>
      </c>
      <c r="O354" s="3" t="s">
        <v>235</v>
      </c>
      <c r="P354" s="76"/>
      <c r="Q354" s="67">
        <f t="shared" si="64"/>
        <v>3.1448999999999998</v>
      </c>
      <c r="R354" s="72">
        <f t="shared" si="65"/>
        <v>0.22900000000000001</v>
      </c>
      <c r="S354" s="59">
        <v>2.9</v>
      </c>
      <c r="T354" s="14" t="s">
        <v>3</v>
      </c>
      <c r="U354" s="26">
        <v>0.22900000000000001</v>
      </c>
      <c r="V354" s="56">
        <f t="shared" si="66"/>
        <v>3.1448999999999998</v>
      </c>
      <c r="W354" s="44"/>
      <c r="X354" s="72"/>
      <c r="Z354" s="47"/>
      <c r="AA354" s="72"/>
      <c r="AB354" s="56"/>
      <c r="AC354" s="44"/>
      <c r="AD354" s="72"/>
      <c r="AE354" s="56"/>
      <c r="AF354" s="45"/>
      <c r="AG354" s="72"/>
      <c r="AH354" s="56"/>
      <c r="AI354" s="45"/>
      <c r="AK354" s="12"/>
      <c r="AL354" s="12"/>
      <c r="AM354" s="19"/>
      <c r="AQ354" s="13"/>
      <c r="AR354" s="13"/>
      <c r="AS354" s="19">
        <v>2.9</v>
      </c>
      <c r="AT354" s="14" t="s">
        <v>3</v>
      </c>
      <c r="AU354" s="13"/>
      <c r="AV354" s="13"/>
      <c r="AW354" s="12"/>
      <c r="AX354" s="12"/>
      <c r="AY354" s="13"/>
      <c r="AZ354" s="12"/>
    </row>
    <row r="355" spans="1:52" x14ac:dyDescent="0.25">
      <c r="A355" s="1" t="s">
        <v>2</v>
      </c>
      <c r="B355" s="9">
        <v>2.6</v>
      </c>
      <c r="C355" s="74">
        <f t="shared" si="59"/>
        <v>2.9076</v>
      </c>
      <c r="D355" s="70">
        <v>-112.515</v>
      </c>
      <c r="E355" s="10">
        <v>42.05</v>
      </c>
      <c r="F355" s="17">
        <v>9</v>
      </c>
      <c r="G355" s="1">
        <v>1975</v>
      </c>
      <c r="H355">
        <v>4</v>
      </c>
      <c r="I355">
        <v>3</v>
      </c>
      <c r="J355">
        <v>1</v>
      </c>
      <c r="K355">
        <v>11</v>
      </c>
      <c r="L355">
        <v>22.1</v>
      </c>
      <c r="M355" s="73">
        <f t="shared" si="60"/>
        <v>0.22900000000000001</v>
      </c>
      <c r="N355" s="2">
        <v>0.01</v>
      </c>
      <c r="O355" s="3" t="s">
        <v>235</v>
      </c>
      <c r="P355" s="76"/>
      <c r="Q355" s="67">
        <f t="shared" si="64"/>
        <v>2.9076</v>
      </c>
      <c r="R355" s="72">
        <f t="shared" si="65"/>
        <v>0.22900000000000001</v>
      </c>
      <c r="S355" s="59">
        <v>2.6</v>
      </c>
      <c r="T355" s="14" t="s">
        <v>3</v>
      </c>
      <c r="U355" s="26">
        <v>0.22900000000000001</v>
      </c>
      <c r="V355" s="56">
        <f t="shared" si="66"/>
        <v>2.9076</v>
      </c>
      <c r="W355" s="44"/>
      <c r="X355" s="72"/>
      <c r="Z355" s="47"/>
      <c r="AA355" s="72"/>
      <c r="AB355" s="56"/>
      <c r="AC355" s="44"/>
      <c r="AD355" s="72"/>
      <c r="AE355" s="56"/>
      <c r="AF355" s="45"/>
      <c r="AG355" s="72"/>
      <c r="AH355" s="56"/>
      <c r="AI355" s="45"/>
      <c r="AK355" s="12"/>
      <c r="AL355" s="12"/>
      <c r="AM355" s="19"/>
      <c r="AQ355" s="13"/>
      <c r="AR355" s="13"/>
      <c r="AS355" s="19">
        <v>2.6</v>
      </c>
      <c r="AT355" s="14" t="s">
        <v>3</v>
      </c>
      <c r="AU355" s="13"/>
      <c r="AV355" s="13"/>
      <c r="AW355" s="12"/>
      <c r="AX355" s="12"/>
      <c r="AY355" s="13"/>
      <c r="AZ355" s="12"/>
    </row>
    <row r="356" spans="1:52" x14ac:dyDescent="0.25">
      <c r="A356" s="1" t="s">
        <v>2</v>
      </c>
      <c r="B356" s="9">
        <v>3</v>
      </c>
      <c r="C356" s="74">
        <f t="shared" si="59"/>
        <v>3.2240000000000002</v>
      </c>
      <c r="D356" s="70">
        <v>-112.476</v>
      </c>
      <c r="E356" s="10">
        <v>42.014000000000003</v>
      </c>
      <c r="F356" s="17">
        <v>5</v>
      </c>
      <c r="G356" s="1">
        <v>1975</v>
      </c>
      <c r="H356">
        <v>4</v>
      </c>
      <c r="I356">
        <v>3</v>
      </c>
      <c r="J356">
        <v>1</v>
      </c>
      <c r="K356">
        <v>14</v>
      </c>
      <c r="L356">
        <v>29.5</v>
      </c>
      <c r="M356" s="73">
        <f t="shared" si="60"/>
        <v>0.22900000000000001</v>
      </c>
      <c r="N356" s="2">
        <v>0.01</v>
      </c>
      <c r="O356" s="3" t="s">
        <v>235</v>
      </c>
      <c r="P356" s="76"/>
      <c r="Q356" s="67">
        <f t="shared" si="64"/>
        <v>3.2240000000000002</v>
      </c>
      <c r="R356" s="72">
        <f t="shared" si="65"/>
        <v>0.22900000000000001</v>
      </c>
      <c r="S356" s="59">
        <v>3</v>
      </c>
      <c r="T356" s="14" t="s">
        <v>3</v>
      </c>
      <c r="U356" s="26">
        <v>0.22900000000000001</v>
      </c>
      <c r="V356" s="56">
        <f t="shared" si="66"/>
        <v>3.2240000000000002</v>
      </c>
      <c r="W356" s="44"/>
      <c r="X356" s="72"/>
      <c r="Z356" s="47"/>
      <c r="AA356" s="72"/>
      <c r="AB356" s="56"/>
      <c r="AC356" s="44"/>
      <c r="AD356" s="72"/>
      <c r="AE356" s="56"/>
      <c r="AF356" s="45"/>
      <c r="AG356" s="72"/>
      <c r="AH356" s="56"/>
      <c r="AI356" s="45"/>
      <c r="AK356" s="12"/>
      <c r="AL356" s="12"/>
      <c r="AM356" s="19"/>
      <c r="AQ356" s="13"/>
      <c r="AR356" s="13"/>
      <c r="AS356" s="19">
        <v>3</v>
      </c>
      <c r="AT356" s="14" t="s">
        <v>3</v>
      </c>
      <c r="AU356" s="13"/>
      <c r="AV356" s="13"/>
      <c r="AW356" s="12"/>
      <c r="AX356" s="12"/>
      <c r="AY356" s="13"/>
      <c r="AZ356" s="12"/>
    </row>
    <row r="357" spans="1:52" x14ac:dyDescent="0.25">
      <c r="A357" s="1" t="s">
        <v>2</v>
      </c>
      <c r="B357" s="9">
        <v>2.9</v>
      </c>
      <c r="C357" s="74">
        <f t="shared" si="59"/>
        <v>3.1448999999999998</v>
      </c>
      <c r="D357" s="70">
        <v>-112.489</v>
      </c>
      <c r="E357" s="10">
        <v>42.000999999999998</v>
      </c>
      <c r="F357" s="17">
        <v>5</v>
      </c>
      <c r="G357" s="1">
        <v>1975</v>
      </c>
      <c r="H357">
        <v>4</v>
      </c>
      <c r="I357">
        <v>3</v>
      </c>
      <c r="J357">
        <v>1</v>
      </c>
      <c r="K357">
        <v>22</v>
      </c>
      <c r="L357">
        <v>10.199999999999999</v>
      </c>
      <c r="M357" s="73">
        <f t="shared" si="60"/>
        <v>0.22900000000000001</v>
      </c>
      <c r="N357" s="2">
        <v>0.01</v>
      </c>
      <c r="O357" s="3" t="s">
        <v>235</v>
      </c>
      <c r="P357" s="76"/>
      <c r="Q357" s="67">
        <f t="shared" si="64"/>
        <v>3.1448999999999998</v>
      </c>
      <c r="R357" s="72">
        <f t="shared" si="65"/>
        <v>0.22900000000000001</v>
      </c>
      <c r="S357" s="59">
        <v>2.9</v>
      </c>
      <c r="T357" s="14" t="s">
        <v>3</v>
      </c>
      <c r="U357" s="26">
        <v>0.22900000000000001</v>
      </c>
      <c r="V357" s="56">
        <f t="shared" si="66"/>
        <v>3.1448999999999998</v>
      </c>
      <c r="W357" s="44"/>
      <c r="X357" s="72"/>
      <c r="Z357" s="47"/>
      <c r="AA357" s="72"/>
      <c r="AB357" s="56"/>
      <c r="AC357" s="44"/>
      <c r="AD357" s="72"/>
      <c r="AE357" s="56"/>
      <c r="AF357" s="45"/>
      <c r="AG357" s="72"/>
      <c r="AH357" s="56"/>
      <c r="AI357" s="45"/>
      <c r="AK357" s="12"/>
      <c r="AL357" s="12"/>
      <c r="AM357" s="19"/>
      <c r="AQ357" s="13"/>
      <c r="AR357" s="13"/>
      <c r="AS357" s="19">
        <v>2.9</v>
      </c>
      <c r="AT357" s="14" t="s">
        <v>3</v>
      </c>
      <c r="AU357" s="13"/>
      <c r="AV357" s="13"/>
      <c r="AW357" s="12"/>
      <c r="AX357" s="12"/>
      <c r="AY357" s="13"/>
      <c r="AZ357" s="12"/>
    </row>
    <row r="358" spans="1:52" x14ac:dyDescent="0.25">
      <c r="A358" s="1" t="s">
        <v>2</v>
      </c>
      <c r="B358" s="9">
        <v>2.5</v>
      </c>
      <c r="C358" s="74">
        <f t="shared" si="59"/>
        <v>2.8285</v>
      </c>
      <c r="D358" s="70">
        <v>-112.65600000000001</v>
      </c>
      <c r="E358" s="10">
        <v>41.938000000000002</v>
      </c>
      <c r="F358" s="17">
        <v>5</v>
      </c>
      <c r="G358" s="1">
        <v>1975</v>
      </c>
      <c r="H358">
        <v>4</v>
      </c>
      <c r="I358">
        <v>3</v>
      </c>
      <c r="J358">
        <v>5</v>
      </c>
      <c r="K358">
        <v>46</v>
      </c>
      <c r="L358">
        <v>31.3</v>
      </c>
      <c r="M358" s="73">
        <f t="shared" si="60"/>
        <v>0.249</v>
      </c>
      <c r="N358" s="2">
        <v>0.01</v>
      </c>
      <c r="O358" s="3" t="s">
        <v>235</v>
      </c>
      <c r="P358" s="76"/>
      <c r="Q358" s="67">
        <f>Y358</f>
        <v>2.8285</v>
      </c>
      <c r="R358" s="72">
        <f>X358</f>
        <v>0.249</v>
      </c>
      <c r="S358" s="44"/>
      <c r="T358" s="14"/>
      <c r="W358" s="59">
        <v>2.5</v>
      </c>
      <c r="X358" s="72">
        <v>0.249</v>
      </c>
      <c r="Y358" s="56">
        <f>0.791*W358+0.851</f>
        <v>2.8285</v>
      </c>
      <c r="Z358" s="47"/>
      <c r="AA358" s="72"/>
      <c r="AB358" s="56"/>
      <c r="AC358" s="44"/>
      <c r="AD358" s="72"/>
      <c r="AE358" s="56"/>
      <c r="AF358" s="45"/>
      <c r="AG358" s="72"/>
      <c r="AH358" s="56"/>
      <c r="AI358" s="45"/>
      <c r="AK358" s="12"/>
      <c r="AL358" s="12"/>
      <c r="AM358" s="19"/>
      <c r="AQ358" s="13"/>
      <c r="AR358" s="19">
        <v>2.5</v>
      </c>
      <c r="AS358" s="13"/>
      <c r="AT358" s="14"/>
      <c r="AU358" s="13"/>
      <c r="AV358" s="13"/>
      <c r="AW358" s="12"/>
      <c r="AX358" s="12"/>
      <c r="AY358" s="13"/>
      <c r="AZ358" s="12"/>
    </row>
    <row r="359" spans="1:52" x14ac:dyDescent="0.25">
      <c r="A359" s="1" t="s">
        <v>2</v>
      </c>
      <c r="B359" s="9">
        <v>2.5</v>
      </c>
      <c r="C359" s="74">
        <f t="shared" si="59"/>
        <v>2.8285</v>
      </c>
      <c r="D359" s="70">
        <v>-112.505</v>
      </c>
      <c r="E359" s="10">
        <v>42.024999999999999</v>
      </c>
      <c r="F359" s="17">
        <v>9</v>
      </c>
      <c r="G359" s="1">
        <v>1975</v>
      </c>
      <c r="H359">
        <v>4</v>
      </c>
      <c r="I359">
        <v>3</v>
      </c>
      <c r="J359">
        <v>19</v>
      </c>
      <c r="K359">
        <v>0</v>
      </c>
      <c r="L359">
        <v>22.1</v>
      </c>
      <c r="M359" s="73">
        <f t="shared" si="60"/>
        <v>0.22900000000000001</v>
      </c>
      <c r="N359" s="2">
        <v>0.01</v>
      </c>
      <c r="O359" s="3" t="s">
        <v>235</v>
      </c>
      <c r="P359" s="76"/>
      <c r="Q359" s="67">
        <f t="shared" ref="Q359:Q373" si="67">V359</f>
        <v>2.8285</v>
      </c>
      <c r="R359" s="72">
        <f t="shared" ref="R359:R373" si="68">U359</f>
        <v>0.22900000000000001</v>
      </c>
      <c r="S359" s="59">
        <v>2.5</v>
      </c>
      <c r="T359" s="14" t="s">
        <v>3</v>
      </c>
      <c r="U359" s="26">
        <v>0.22900000000000001</v>
      </c>
      <c r="V359" s="56">
        <f t="shared" ref="V359:V373" si="69">0.791*S359+0.851</f>
        <v>2.8285</v>
      </c>
      <c r="W359" s="44"/>
      <c r="X359" s="72"/>
      <c r="Z359" s="47"/>
      <c r="AA359" s="72"/>
      <c r="AB359" s="56"/>
      <c r="AC359" s="44"/>
      <c r="AD359" s="72"/>
      <c r="AE359" s="56"/>
      <c r="AF359" s="45"/>
      <c r="AG359" s="72"/>
      <c r="AH359" s="56"/>
      <c r="AI359" s="45"/>
      <c r="AK359" s="12"/>
      <c r="AL359" s="12"/>
      <c r="AM359" s="19"/>
      <c r="AQ359" s="13"/>
      <c r="AR359" s="13"/>
      <c r="AS359" s="19">
        <v>2.5</v>
      </c>
      <c r="AT359" s="14" t="s">
        <v>3</v>
      </c>
      <c r="AU359" s="13"/>
      <c r="AV359" s="13"/>
      <c r="AW359" s="12"/>
      <c r="AX359" s="12"/>
      <c r="AY359" s="13"/>
      <c r="AZ359" s="12"/>
    </row>
    <row r="360" spans="1:52" x14ac:dyDescent="0.25">
      <c r="A360" s="1" t="s">
        <v>2</v>
      </c>
      <c r="B360" s="9">
        <v>2.5</v>
      </c>
      <c r="C360" s="74">
        <f t="shared" si="59"/>
        <v>2.8285</v>
      </c>
      <c r="D360" s="70">
        <v>-112.494</v>
      </c>
      <c r="E360" s="10">
        <v>41.982999999999997</v>
      </c>
      <c r="F360" s="17">
        <v>5</v>
      </c>
      <c r="G360" s="1">
        <v>1975</v>
      </c>
      <c r="H360">
        <v>4</v>
      </c>
      <c r="I360">
        <v>3</v>
      </c>
      <c r="J360">
        <v>19</v>
      </c>
      <c r="K360">
        <v>34</v>
      </c>
      <c r="L360">
        <v>11.1</v>
      </c>
      <c r="M360" s="73">
        <f t="shared" si="60"/>
        <v>0.22900000000000001</v>
      </c>
      <c r="N360" s="2">
        <v>0.01</v>
      </c>
      <c r="O360" s="3" t="s">
        <v>235</v>
      </c>
      <c r="P360" s="76"/>
      <c r="Q360" s="67">
        <f t="shared" si="67"/>
        <v>2.8285</v>
      </c>
      <c r="R360" s="72">
        <f t="shared" si="68"/>
        <v>0.22900000000000001</v>
      </c>
      <c r="S360" s="59">
        <v>2.5</v>
      </c>
      <c r="T360" s="14" t="s">
        <v>3</v>
      </c>
      <c r="U360" s="26">
        <v>0.22900000000000001</v>
      </c>
      <c r="V360" s="56">
        <f t="shared" si="69"/>
        <v>2.8285</v>
      </c>
      <c r="W360" s="44"/>
      <c r="X360" s="72"/>
      <c r="Z360" s="47"/>
      <c r="AA360" s="72"/>
      <c r="AB360" s="56"/>
      <c r="AC360" s="44"/>
      <c r="AD360" s="72"/>
      <c r="AE360" s="56"/>
      <c r="AF360" s="45"/>
      <c r="AG360" s="72"/>
      <c r="AH360" s="56"/>
      <c r="AI360" s="45"/>
      <c r="AK360" s="12"/>
      <c r="AL360" s="12"/>
      <c r="AM360" s="19"/>
      <c r="AQ360" s="13"/>
      <c r="AR360" s="13"/>
      <c r="AS360" s="19">
        <v>2.5</v>
      </c>
      <c r="AT360" s="14" t="s">
        <v>3</v>
      </c>
      <c r="AU360" s="13"/>
      <c r="AV360" s="13"/>
      <c r="AW360" s="12"/>
      <c r="AX360" s="12"/>
      <c r="AY360" s="13"/>
      <c r="AZ360" s="12"/>
    </row>
    <row r="361" spans="1:52" x14ac:dyDescent="0.25">
      <c r="A361" s="1" t="s">
        <v>2</v>
      </c>
      <c r="B361" s="9">
        <v>2.6</v>
      </c>
      <c r="C361" s="74">
        <f t="shared" si="59"/>
        <v>2.9076</v>
      </c>
      <c r="D361" s="70">
        <v>-112.50700000000001</v>
      </c>
      <c r="E361" s="10">
        <v>42.027999999999999</v>
      </c>
      <c r="F361" s="17">
        <v>6</v>
      </c>
      <c r="G361" s="1">
        <v>1975</v>
      </c>
      <c r="H361">
        <v>4</v>
      </c>
      <c r="I361">
        <v>4</v>
      </c>
      <c r="J361">
        <v>3</v>
      </c>
      <c r="K361">
        <v>21</v>
      </c>
      <c r="L361">
        <v>51</v>
      </c>
      <c r="M361" s="73">
        <f t="shared" si="60"/>
        <v>0.22900000000000001</v>
      </c>
      <c r="N361" s="2">
        <v>0.01</v>
      </c>
      <c r="O361" s="3" t="s">
        <v>235</v>
      </c>
      <c r="P361" s="76"/>
      <c r="Q361" s="67">
        <f t="shared" si="67"/>
        <v>2.9076</v>
      </c>
      <c r="R361" s="72">
        <f t="shared" si="68"/>
        <v>0.22900000000000001</v>
      </c>
      <c r="S361" s="59">
        <v>2.6</v>
      </c>
      <c r="T361" s="14" t="s">
        <v>3</v>
      </c>
      <c r="U361" s="26">
        <v>0.22900000000000001</v>
      </c>
      <c r="V361" s="56">
        <f t="shared" si="69"/>
        <v>2.9076</v>
      </c>
      <c r="W361" s="44"/>
      <c r="X361" s="72"/>
      <c r="Z361" s="47"/>
      <c r="AA361" s="72"/>
      <c r="AB361" s="56"/>
      <c r="AC361" s="44"/>
      <c r="AD361" s="72"/>
      <c r="AE361" s="56"/>
      <c r="AF361" s="45"/>
      <c r="AG361" s="72"/>
      <c r="AH361" s="56"/>
      <c r="AI361" s="45"/>
      <c r="AK361" s="12"/>
      <c r="AL361" s="12"/>
      <c r="AM361" s="19"/>
      <c r="AQ361" s="13"/>
      <c r="AR361" s="13"/>
      <c r="AS361" s="19">
        <v>2.6</v>
      </c>
      <c r="AT361" s="14" t="s">
        <v>3</v>
      </c>
      <c r="AU361" s="13"/>
      <c r="AV361" s="13"/>
      <c r="AW361" s="12"/>
      <c r="AX361" s="12"/>
      <c r="AY361" s="13"/>
      <c r="AZ361" s="12"/>
    </row>
    <row r="362" spans="1:52" x14ac:dyDescent="0.25">
      <c r="A362" s="1" t="s">
        <v>2</v>
      </c>
      <c r="B362" s="9">
        <v>3</v>
      </c>
      <c r="C362" s="74">
        <f t="shared" si="59"/>
        <v>3.2240000000000002</v>
      </c>
      <c r="D362" s="70">
        <v>-112.496</v>
      </c>
      <c r="E362" s="10">
        <v>41.988999999999997</v>
      </c>
      <c r="F362" s="17">
        <v>5</v>
      </c>
      <c r="G362" s="1">
        <v>1975</v>
      </c>
      <c r="H362">
        <v>4</v>
      </c>
      <c r="I362">
        <v>4</v>
      </c>
      <c r="J362">
        <v>5</v>
      </c>
      <c r="K362">
        <v>22</v>
      </c>
      <c r="L362">
        <v>34</v>
      </c>
      <c r="M362" s="73">
        <f t="shared" si="60"/>
        <v>0.22900000000000001</v>
      </c>
      <c r="N362" s="2">
        <v>0.01</v>
      </c>
      <c r="O362" s="3" t="s">
        <v>235</v>
      </c>
      <c r="P362" s="76"/>
      <c r="Q362" s="67">
        <f t="shared" si="67"/>
        <v>3.2240000000000002</v>
      </c>
      <c r="R362" s="72">
        <f t="shared" si="68"/>
        <v>0.22900000000000001</v>
      </c>
      <c r="S362" s="59">
        <v>3</v>
      </c>
      <c r="T362" s="14" t="s">
        <v>3</v>
      </c>
      <c r="U362" s="26">
        <v>0.22900000000000001</v>
      </c>
      <c r="V362" s="56">
        <f t="shared" si="69"/>
        <v>3.2240000000000002</v>
      </c>
      <c r="W362" s="44"/>
      <c r="X362" s="72"/>
      <c r="Z362" s="47"/>
      <c r="AA362" s="72"/>
      <c r="AB362" s="56"/>
      <c r="AC362" s="44"/>
      <c r="AD362" s="72"/>
      <c r="AE362" s="56"/>
      <c r="AF362" s="45"/>
      <c r="AG362" s="72"/>
      <c r="AH362" s="56"/>
      <c r="AI362" s="45"/>
      <c r="AK362" s="12"/>
      <c r="AL362" s="12"/>
      <c r="AM362" s="19"/>
      <c r="AQ362" s="13"/>
      <c r="AR362" s="13"/>
      <c r="AS362" s="19">
        <v>3</v>
      </c>
      <c r="AT362" s="14" t="s">
        <v>3</v>
      </c>
      <c r="AU362" s="13"/>
      <c r="AV362" s="13"/>
      <c r="AW362" s="12"/>
      <c r="AX362" s="12"/>
      <c r="AY362" s="13"/>
      <c r="AZ362" s="12"/>
    </row>
    <row r="363" spans="1:52" x14ac:dyDescent="0.25">
      <c r="A363" s="1" t="s">
        <v>2</v>
      </c>
      <c r="B363" s="9">
        <v>2.9</v>
      </c>
      <c r="C363" s="74">
        <f t="shared" si="59"/>
        <v>3.1448999999999998</v>
      </c>
      <c r="D363" s="70">
        <v>-112.504</v>
      </c>
      <c r="E363" s="10">
        <v>42.101999999999997</v>
      </c>
      <c r="F363" s="17">
        <v>8</v>
      </c>
      <c r="G363" s="1">
        <v>1975</v>
      </c>
      <c r="H363">
        <v>4</v>
      </c>
      <c r="I363">
        <v>4</v>
      </c>
      <c r="J363">
        <v>6</v>
      </c>
      <c r="K363">
        <v>52</v>
      </c>
      <c r="L363">
        <v>26.6</v>
      </c>
      <c r="M363" s="73">
        <f t="shared" si="60"/>
        <v>0.22900000000000001</v>
      </c>
      <c r="N363" s="2">
        <v>0.01</v>
      </c>
      <c r="O363" s="3" t="s">
        <v>235</v>
      </c>
      <c r="P363" s="76"/>
      <c r="Q363" s="67">
        <f t="shared" si="67"/>
        <v>3.1448999999999998</v>
      </c>
      <c r="R363" s="72">
        <f t="shared" si="68"/>
        <v>0.22900000000000001</v>
      </c>
      <c r="S363" s="59">
        <v>2.9</v>
      </c>
      <c r="T363" s="14" t="s">
        <v>3</v>
      </c>
      <c r="U363" s="26">
        <v>0.22900000000000001</v>
      </c>
      <c r="V363" s="56">
        <f t="shared" si="69"/>
        <v>3.1448999999999998</v>
      </c>
      <c r="W363" s="44"/>
      <c r="X363" s="72"/>
      <c r="Z363" s="47"/>
      <c r="AA363" s="72"/>
      <c r="AB363" s="56"/>
      <c r="AC363" s="44"/>
      <c r="AD363" s="72"/>
      <c r="AE363" s="56"/>
      <c r="AF363" s="45"/>
      <c r="AG363" s="72"/>
      <c r="AH363" s="56"/>
      <c r="AI363" s="45"/>
      <c r="AK363" s="12"/>
      <c r="AL363" s="12"/>
      <c r="AM363" s="19"/>
      <c r="AQ363" s="13"/>
      <c r="AR363" s="13"/>
      <c r="AS363" s="19">
        <v>2.9</v>
      </c>
      <c r="AT363" s="14" t="s">
        <v>3</v>
      </c>
      <c r="AU363" s="13"/>
      <c r="AV363" s="13"/>
      <c r="AW363" s="12"/>
      <c r="AX363" s="12"/>
      <c r="AY363" s="13"/>
      <c r="AZ363" s="12"/>
    </row>
    <row r="364" spans="1:52" x14ac:dyDescent="0.25">
      <c r="A364" s="1" t="s">
        <v>2</v>
      </c>
      <c r="B364" s="2">
        <v>2.9</v>
      </c>
      <c r="C364" s="74">
        <f t="shared" si="59"/>
        <v>3.1448999999999998</v>
      </c>
      <c r="D364" s="70">
        <v>-112.474</v>
      </c>
      <c r="E364" s="10">
        <v>42.017000000000003</v>
      </c>
      <c r="F364" s="17">
        <v>5</v>
      </c>
      <c r="G364" s="1">
        <v>1975</v>
      </c>
      <c r="H364">
        <v>4</v>
      </c>
      <c r="I364">
        <v>4</v>
      </c>
      <c r="J364">
        <v>13</v>
      </c>
      <c r="K364">
        <v>46</v>
      </c>
      <c r="L364">
        <v>3.5</v>
      </c>
      <c r="M364" s="73">
        <f t="shared" si="60"/>
        <v>0.22900000000000001</v>
      </c>
      <c r="N364" s="2">
        <v>0.01</v>
      </c>
      <c r="O364" s="3" t="s">
        <v>235</v>
      </c>
      <c r="P364" s="76"/>
      <c r="Q364" s="67">
        <f t="shared" si="67"/>
        <v>3.1448999999999998</v>
      </c>
      <c r="R364" s="72">
        <f t="shared" si="68"/>
        <v>0.22900000000000001</v>
      </c>
      <c r="S364" s="57">
        <v>2.9</v>
      </c>
      <c r="T364" s="14" t="s">
        <v>3</v>
      </c>
      <c r="U364" s="26">
        <v>0.22900000000000001</v>
      </c>
      <c r="V364" s="56">
        <f t="shared" si="69"/>
        <v>3.1448999999999998</v>
      </c>
      <c r="W364" s="44"/>
      <c r="X364" s="72"/>
      <c r="Z364" s="47"/>
      <c r="AA364" s="72"/>
      <c r="AB364" s="56"/>
      <c r="AC364" s="44"/>
      <c r="AD364" s="72"/>
      <c r="AE364" s="56"/>
      <c r="AF364" s="45"/>
      <c r="AG364" s="72"/>
      <c r="AH364" s="56"/>
      <c r="AI364" s="45"/>
      <c r="AK364" s="12"/>
      <c r="AL364" s="12"/>
      <c r="AM364" s="19"/>
      <c r="AQ364" s="13"/>
      <c r="AR364" s="13"/>
      <c r="AS364" s="13">
        <v>2.9</v>
      </c>
      <c r="AT364" s="14" t="s">
        <v>3</v>
      </c>
      <c r="AU364" s="13"/>
      <c r="AV364" s="13"/>
      <c r="AW364" s="12"/>
      <c r="AX364" s="12"/>
      <c r="AY364" s="13"/>
      <c r="AZ364" s="12"/>
    </row>
    <row r="365" spans="1:52" x14ac:dyDescent="0.25">
      <c r="A365" s="1" t="s">
        <v>2</v>
      </c>
      <c r="B365" s="2">
        <v>3.2</v>
      </c>
      <c r="C365" s="74">
        <f t="shared" si="59"/>
        <v>3.3822000000000001</v>
      </c>
      <c r="D365" s="70">
        <v>-112.503</v>
      </c>
      <c r="E365" s="10">
        <v>42.04</v>
      </c>
      <c r="F365" s="17">
        <v>7</v>
      </c>
      <c r="G365" s="1">
        <v>1975</v>
      </c>
      <c r="H365">
        <v>4</v>
      </c>
      <c r="I365">
        <v>5</v>
      </c>
      <c r="J365">
        <v>1</v>
      </c>
      <c r="K365">
        <v>8</v>
      </c>
      <c r="L365">
        <v>16.5</v>
      </c>
      <c r="M365" s="73">
        <f t="shared" si="60"/>
        <v>0.22900000000000001</v>
      </c>
      <c r="N365" s="2">
        <v>0.01</v>
      </c>
      <c r="O365" s="3" t="s">
        <v>235</v>
      </c>
      <c r="P365" s="76"/>
      <c r="Q365" s="67">
        <f t="shared" si="67"/>
        <v>3.3822000000000001</v>
      </c>
      <c r="R365" s="72">
        <f t="shared" si="68"/>
        <v>0.22900000000000001</v>
      </c>
      <c r="S365" s="57">
        <v>3.2</v>
      </c>
      <c r="T365" s="14" t="s">
        <v>3</v>
      </c>
      <c r="U365" s="26">
        <v>0.22900000000000001</v>
      </c>
      <c r="V365" s="56">
        <f t="shared" si="69"/>
        <v>3.3822000000000001</v>
      </c>
      <c r="W365" s="44"/>
      <c r="X365" s="72"/>
      <c r="Z365" s="47"/>
      <c r="AA365" s="72"/>
      <c r="AB365" s="56"/>
      <c r="AC365" s="44"/>
      <c r="AD365" s="72"/>
      <c r="AE365" s="56"/>
      <c r="AF365" s="45"/>
      <c r="AG365" s="72"/>
      <c r="AH365" s="56"/>
      <c r="AI365" s="45"/>
      <c r="AK365" s="12"/>
      <c r="AL365" s="12"/>
      <c r="AM365" s="19"/>
      <c r="AQ365" s="13"/>
      <c r="AR365" s="13"/>
      <c r="AS365" s="13">
        <v>3.2</v>
      </c>
      <c r="AT365" s="14" t="s">
        <v>3</v>
      </c>
      <c r="AU365" s="13"/>
      <c r="AV365" s="13"/>
      <c r="AW365" s="12"/>
      <c r="AX365" s="12"/>
      <c r="AY365" s="13"/>
      <c r="AZ365" s="12"/>
    </row>
    <row r="366" spans="1:52" x14ac:dyDescent="0.25">
      <c r="A366" s="1" t="s">
        <v>2</v>
      </c>
      <c r="B366" s="2">
        <v>2.7</v>
      </c>
      <c r="C366" s="74">
        <f t="shared" si="59"/>
        <v>2.9867000000000004</v>
      </c>
      <c r="D366" s="70">
        <v>-112.47199999999999</v>
      </c>
      <c r="E366" s="10">
        <v>42.015999999999998</v>
      </c>
      <c r="F366" s="17">
        <v>5</v>
      </c>
      <c r="G366" s="1">
        <v>1975</v>
      </c>
      <c r="H366">
        <v>4</v>
      </c>
      <c r="I366">
        <v>5</v>
      </c>
      <c r="J366">
        <v>6</v>
      </c>
      <c r="K366">
        <v>44</v>
      </c>
      <c r="L366">
        <v>35.700000000000003</v>
      </c>
      <c r="M366" s="73">
        <f t="shared" si="60"/>
        <v>0.22900000000000001</v>
      </c>
      <c r="N366" s="2">
        <v>0.01</v>
      </c>
      <c r="O366" s="3" t="s">
        <v>235</v>
      </c>
      <c r="P366" s="76"/>
      <c r="Q366" s="67">
        <f t="shared" si="67"/>
        <v>2.9867000000000004</v>
      </c>
      <c r="R366" s="72">
        <f t="shared" si="68"/>
        <v>0.22900000000000001</v>
      </c>
      <c r="S366" s="57">
        <v>2.7</v>
      </c>
      <c r="T366" s="14" t="s">
        <v>3</v>
      </c>
      <c r="U366" s="26">
        <v>0.22900000000000001</v>
      </c>
      <c r="V366" s="56">
        <f t="shared" si="69"/>
        <v>2.9867000000000004</v>
      </c>
      <c r="W366" s="44"/>
      <c r="X366" s="72"/>
      <c r="Z366" s="47"/>
      <c r="AA366" s="72"/>
      <c r="AB366" s="56"/>
      <c r="AC366" s="44"/>
      <c r="AD366" s="72"/>
      <c r="AE366" s="56"/>
      <c r="AF366" s="45"/>
      <c r="AG366" s="72"/>
      <c r="AH366" s="56"/>
      <c r="AI366" s="45"/>
      <c r="AK366" s="12"/>
      <c r="AL366" s="12"/>
      <c r="AM366" s="19"/>
      <c r="AQ366" s="13"/>
      <c r="AR366" s="13"/>
      <c r="AS366" s="13">
        <v>2.7</v>
      </c>
      <c r="AT366" s="14" t="s">
        <v>3</v>
      </c>
      <c r="AU366" s="13"/>
      <c r="AV366" s="13"/>
      <c r="AW366" s="12"/>
      <c r="AX366" s="12"/>
      <c r="AY366" s="13"/>
      <c r="AZ366" s="12"/>
    </row>
    <row r="367" spans="1:52" x14ac:dyDescent="0.25">
      <c r="A367" s="1" t="s">
        <v>2</v>
      </c>
      <c r="B367" s="2">
        <v>2.5</v>
      </c>
      <c r="C367" s="74">
        <f t="shared" si="59"/>
        <v>2.8285</v>
      </c>
      <c r="D367" s="70">
        <v>-112.657</v>
      </c>
      <c r="E367" s="10">
        <v>41.933</v>
      </c>
      <c r="F367" s="17">
        <v>5</v>
      </c>
      <c r="G367" s="1">
        <v>1975</v>
      </c>
      <c r="H367">
        <v>4</v>
      </c>
      <c r="I367">
        <v>6</v>
      </c>
      <c r="J367">
        <v>3</v>
      </c>
      <c r="K367">
        <v>51</v>
      </c>
      <c r="L367">
        <v>37.6</v>
      </c>
      <c r="M367" s="73">
        <f t="shared" si="60"/>
        <v>0.22900000000000001</v>
      </c>
      <c r="N367" s="2">
        <v>0.01</v>
      </c>
      <c r="O367" s="3" t="s">
        <v>235</v>
      </c>
      <c r="P367" s="76"/>
      <c r="Q367" s="67">
        <f t="shared" si="67"/>
        <v>2.8285</v>
      </c>
      <c r="R367" s="72">
        <f t="shared" si="68"/>
        <v>0.22900000000000001</v>
      </c>
      <c r="S367" s="57">
        <v>2.5</v>
      </c>
      <c r="T367" s="14" t="s">
        <v>3</v>
      </c>
      <c r="U367" s="26">
        <v>0.22900000000000001</v>
      </c>
      <c r="V367" s="56">
        <f t="shared" si="69"/>
        <v>2.8285</v>
      </c>
      <c r="W367" s="44"/>
      <c r="X367" s="72"/>
      <c r="Z367" s="47"/>
      <c r="AA367" s="72"/>
      <c r="AB367" s="56"/>
      <c r="AC367" s="44"/>
      <c r="AD367" s="72"/>
      <c r="AE367" s="56"/>
      <c r="AF367" s="45"/>
      <c r="AG367" s="72"/>
      <c r="AH367" s="56"/>
      <c r="AI367" s="45"/>
      <c r="AK367" s="12"/>
      <c r="AL367" s="12"/>
      <c r="AM367" s="19"/>
      <c r="AQ367" s="13"/>
      <c r="AR367" s="13"/>
      <c r="AS367" s="13">
        <v>2.5</v>
      </c>
      <c r="AT367" s="14" t="s">
        <v>3</v>
      </c>
      <c r="AU367" s="13"/>
      <c r="AV367" s="13"/>
      <c r="AW367" s="12"/>
      <c r="AX367" s="12"/>
      <c r="AY367" s="13"/>
      <c r="AZ367" s="12"/>
    </row>
    <row r="368" spans="1:52" x14ac:dyDescent="0.25">
      <c r="A368" s="1" t="s">
        <v>2</v>
      </c>
      <c r="B368" s="2">
        <v>3.3</v>
      </c>
      <c r="C368" s="74">
        <f t="shared" si="59"/>
        <v>3.4613</v>
      </c>
      <c r="D368" s="70">
        <v>-112.488</v>
      </c>
      <c r="E368" s="10">
        <v>42.026000000000003</v>
      </c>
      <c r="F368" s="17">
        <v>6</v>
      </c>
      <c r="G368" s="1">
        <v>1975</v>
      </c>
      <c r="H368">
        <v>4</v>
      </c>
      <c r="I368">
        <v>6</v>
      </c>
      <c r="J368">
        <v>21</v>
      </c>
      <c r="K368">
        <v>5</v>
      </c>
      <c r="L368">
        <v>34.1</v>
      </c>
      <c r="M368" s="73">
        <f t="shared" si="60"/>
        <v>0.22900000000000001</v>
      </c>
      <c r="N368" s="2">
        <v>0.01</v>
      </c>
      <c r="O368" s="3" t="s">
        <v>235</v>
      </c>
      <c r="P368" s="76"/>
      <c r="Q368" s="67">
        <f t="shared" si="67"/>
        <v>3.4613</v>
      </c>
      <c r="R368" s="72">
        <f t="shared" si="68"/>
        <v>0.22900000000000001</v>
      </c>
      <c r="S368" s="57">
        <v>3.3</v>
      </c>
      <c r="T368" s="14" t="s">
        <v>3</v>
      </c>
      <c r="U368" s="26">
        <v>0.22900000000000001</v>
      </c>
      <c r="V368" s="56">
        <f t="shared" si="69"/>
        <v>3.4613</v>
      </c>
      <c r="W368" s="44"/>
      <c r="X368" s="72"/>
      <c r="Z368" s="47"/>
      <c r="AA368" s="72"/>
      <c r="AB368" s="56"/>
      <c r="AC368" s="44"/>
      <c r="AD368" s="72"/>
      <c r="AE368" s="56"/>
      <c r="AF368" s="45"/>
      <c r="AG368" s="72"/>
      <c r="AH368" s="56"/>
      <c r="AI368" s="45"/>
      <c r="AK368" s="12"/>
      <c r="AL368" s="12"/>
      <c r="AM368" s="19"/>
      <c r="AQ368" s="13"/>
      <c r="AR368" s="13"/>
      <c r="AS368" s="13">
        <v>3.3</v>
      </c>
      <c r="AT368" s="14" t="s">
        <v>3</v>
      </c>
      <c r="AU368" s="13"/>
      <c r="AV368" s="13"/>
      <c r="AW368" s="12"/>
      <c r="AX368" s="12"/>
      <c r="AY368" s="13"/>
      <c r="AZ368" s="12"/>
    </row>
    <row r="369" spans="1:52" x14ac:dyDescent="0.25">
      <c r="A369" s="1" t="s">
        <v>2</v>
      </c>
      <c r="B369" s="2">
        <v>2.9</v>
      </c>
      <c r="C369" s="74">
        <f t="shared" si="59"/>
        <v>3.1448999999999998</v>
      </c>
      <c r="D369" s="70">
        <v>-112.508</v>
      </c>
      <c r="E369" s="10">
        <v>42.033000000000001</v>
      </c>
      <c r="F369" s="17">
        <v>6</v>
      </c>
      <c r="G369" s="1">
        <v>1975</v>
      </c>
      <c r="H369">
        <v>4</v>
      </c>
      <c r="I369">
        <v>7</v>
      </c>
      <c r="J369">
        <v>8</v>
      </c>
      <c r="K369">
        <v>22</v>
      </c>
      <c r="L369">
        <v>44.2</v>
      </c>
      <c r="M369" s="73">
        <f t="shared" si="60"/>
        <v>0.22900000000000001</v>
      </c>
      <c r="N369" s="2">
        <v>0.01</v>
      </c>
      <c r="O369" s="3" t="s">
        <v>235</v>
      </c>
      <c r="P369" s="76"/>
      <c r="Q369" s="67">
        <f t="shared" si="67"/>
        <v>3.1448999999999998</v>
      </c>
      <c r="R369" s="72">
        <f t="shared" si="68"/>
        <v>0.22900000000000001</v>
      </c>
      <c r="S369" s="57">
        <v>2.9</v>
      </c>
      <c r="T369" s="14" t="s">
        <v>3</v>
      </c>
      <c r="U369" s="26">
        <v>0.22900000000000001</v>
      </c>
      <c r="V369" s="56">
        <f t="shared" si="69"/>
        <v>3.1448999999999998</v>
      </c>
      <c r="W369" s="44"/>
      <c r="X369" s="72"/>
      <c r="Z369" s="47"/>
      <c r="AA369" s="72"/>
      <c r="AB369" s="56"/>
      <c r="AC369" s="44"/>
      <c r="AD369" s="72"/>
      <c r="AE369" s="56"/>
      <c r="AF369" s="45"/>
      <c r="AG369" s="72"/>
      <c r="AH369" s="56"/>
      <c r="AI369" s="45"/>
      <c r="AK369" s="12"/>
      <c r="AL369" s="12"/>
      <c r="AM369" s="19"/>
      <c r="AQ369" s="13"/>
      <c r="AR369" s="13"/>
      <c r="AS369" s="13">
        <v>2.9</v>
      </c>
      <c r="AT369" s="14" t="s">
        <v>3</v>
      </c>
      <c r="AU369" s="13"/>
      <c r="AV369" s="13"/>
      <c r="AW369" s="12"/>
      <c r="AX369" s="12"/>
      <c r="AY369" s="13"/>
      <c r="AZ369" s="12"/>
    </row>
    <row r="370" spans="1:52" x14ac:dyDescent="0.25">
      <c r="A370" s="1" t="s">
        <v>2</v>
      </c>
      <c r="B370" s="2">
        <v>2.6</v>
      </c>
      <c r="C370" s="74">
        <f t="shared" si="59"/>
        <v>2.9076</v>
      </c>
      <c r="D370" s="70">
        <v>-112.557</v>
      </c>
      <c r="E370" s="10">
        <v>42.026000000000003</v>
      </c>
      <c r="F370" s="17">
        <v>5</v>
      </c>
      <c r="G370" s="1">
        <v>1975</v>
      </c>
      <c r="H370">
        <v>4</v>
      </c>
      <c r="I370">
        <v>7</v>
      </c>
      <c r="J370">
        <v>9</v>
      </c>
      <c r="K370">
        <v>24</v>
      </c>
      <c r="L370">
        <v>40.9</v>
      </c>
      <c r="M370" s="73">
        <f t="shared" si="60"/>
        <v>0.22900000000000001</v>
      </c>
      <c r="N370" s="2">
        <v>0.01</v>
      </c>
      <c r="O370" s="3" t="s">
        <v>235</v>
      </c>
      <c r="P370" s="76"/>
      <c r="Q370" s="67">
        <f t="shared" si="67"/>
        <v>2.9076</v>
      </c>
      <c r="R370" s="72">
        <f t="shared" si="68"/>
        <v>0.22900000000000001</v>
      </c>
      <c r="S370" s="57">
        <v>2.6</v>
      </c>
      <c r="T370" s="14" t="s">
        <v>3</v>
      </c>
      <c r="U370" s="26">
        <v>0.22900000000000001</v>
      </c>
      <c r="V370" s="56">
        <f t="shared" si="69"/>
        <v>2.9076</v>
      </c>
      <c r="W370" s="44"/>
      <c r="X370" s="72"/>
      <c r="Z370" s="47"/>
      <c r="AA370" s="72"/>
      <c r="AB370" s="56"/>
      <c r="AC370" s="44"/>
      <c r="AD370" s="72"/>
      <c r="AE370" s="56"/>
      <c r="AF370" s="45"/>
      <c r="AG370" s="72"/>
      <c r="AH370" s="56"/>
      <c r="AI370" s="45"/>
      <c r="AK370" s="12"/>
      <c r="AL370" s="12"/>
      <c r="AM370" s="19"/>
      <c r="AQ370" s="13"/>
      <c r="AR370" s="13"/>
      <c r="AS370" s="13">
        <v>2.6</v>
      </c>
      <c r="AT370" s="14" t="s">
        <v>3</v>
      </c>
      <c r="AU370" s="13"/>
      <c r="AV370" s="13"/>
      <c r="AW370" s="12"/>
      <c r="AX370" s="12"/>
      <c r="AY370" s="13"/>
      <c r="AZ370" s="12"/>
    </row>
    <row r="371" spans="1:52" x14ac:dyDescent="0.25">
      <c r="A371" s="1" t="s">
        <v>2</v>
      </c>
      <c r="B371" s="2">
        <v>3.2</v>
      </c>
      <c r="C371" s="74">
        <f t="shared" si="59"/>
        <v>3.3822000000000001</v>
      </c>
      <c r="D371" s="70">
        <v>-112.491</v>
      </c>
      <c r="E371" s="10">
        <v>42.052999999999997</v>
      </c>
      <c r="F371" s="17">
        <v>6</v>
      </c>
      <c r="G371" s="1">
        <v>1975</v>
      </c>
      <c r="H371">
        <v>4</v>
      </c>
      <c r="I371">
        <v>7</v>
      </c>
      <c r="J371">
        <v>13</v>
      </c>
      <c r="K371">
        <v>42</v>
      </c>
      <c r="L371">
        <v>34.6</v>
      </c>
      <c r="M371" s="73">
        <f t="shared" si="60"/>
        <v>0.22900000000000001</v>
      </c>
      <c r="N371" s="2">
        <v>0.01</v>
      </c>
      <c r="O371" s="3" t="s">
        <v>235</v>
      </c>
      <c r="P371" s="76"/>
      <c r="Q371" s="67">
        <f t="shared" si="67"/>
        <v>3.3822000000000001</v>
      </c>
      <c r="R371" s="72">
        <f t="shared" si="68"/>
        <v>0.22900000000000001</v>
      </c>
      <c r="S371" s="57">
        <v>3.2</v>
      </c>
      <c r="T371" s="14" t="s">
        <v>3</v>
      </c>
      <c r="U371" s="26">
        <v>0.22900000000000001</v>
      </c>
      <c r="V371" s="56">
        <f t="shared" si="69"/>
        <v>3.3822000000000001</v>
      </c>
      <c r="W371" s="44"/>
      <c r="X371" s="72"/>
      <c r="Z371" s="47"/>
      <c r="AA371" s="72"/>
      <c r="AB371" s="56"/>
      <c r="AC371" s="47">
        <v>4.5999999999999996</v>
      </c>
      <c r="AD371" s="72">
        <v>0.40100000000000002</v>
      </c>
      <c r="AE371" s="56">
        <f>0.791*(1.697*AC371-3.557)+0.851</f>
        <v>4.2121171999999998</v>
      </c>
      <c r="AF371" s="45"/>
      <c r="AG371" s="72"/>
      <c r="AH371" s="56"/>
      <c r="AI371" s="45"/>
      <c r="AJ371" s="19">
        <v>4.5999999999999996</v>
      </c>
      <c r="AK371" s="12"/>
      <c r="AL371" s="12"/>
      <c r="AM371" s="19"/>
      <c r="AQ371" s="13"/>
      <c r="AR371" s="13"/>
      <c r="AS371" s="13">
        <v>3.2</v>
      </c>
      <c r="AT371" s="14" t="s">
        <v>3</v>
      </c>
      <c r="AU371" s="13"/>
      <c r="AV371" s="13"/>
      <c r="AW371" s="12"/>
      <c r="AX371" s="12"/>
      <c r="AY371" s="13"/>
      <c r="AZ371" s="12"/>
    </row>
    <row r="372" spans="1:52" x14ac:dyDescent="0.25">
      <c r="A372" s="1" t="s">
        <v>2</v>
      </c>
      <c r="B372" s="2">
        <v>3.1</v>
      </c>
      <c r="C372" s="74">
        <f t="shared" si="59"/>
        <v>3.3031000000000001</v>
      </c>
      <c r="D372" s="70">
        <v>-112.58499999999999</v>
      </c>
      <c r="E372" s="10">
        <v>42.156999999999996</v>
      </c>
      <c r="F372" s="17">
        <v>3</v>
      </c>
      <c r="G372" s="1">
        <v>1975</v>
      </c>
      <c r="H372">
        <v>4</v>
      </c>
      <c r="I372">
        <v>7</v>
      </c>
      <c r="J372">
        <v>14</v>
      </c>
      <c r="K372">
        <v>1</v>
      </c>
      <c r="L372">
        <v>42.2</v>
      </c>
      <c r="M372" s="73">
        <f t="shared" si="60"/>
        <v>0.22900000000000001</v>
      </c>
      <c r="N372" s="2">
        <v>0.01</v>
      </c>
      <c r="O372" s="3" t="s">
        <v>235</v>
      </c>
      <c r="P372" s="76"/>
      <c r="Q372" s="67">
        <f t="shared" si="67"/>
        <v>3.3031000000000001</v>
      </c>
      <c r="R372" s="72">
        <f t="shared" si="68"/>
        <v>0.22900000000000001</v>
      </c>
      <c r="S372" s="57">
        <v>3.1</v>
      </c>
      <c r="T372" s="14" t="s">
        <v>3</v>
      </c>
      <c r="U372" s="26">
        <v>0.22900000000000001</v>
      </c>
      <c r="V372" s="56">
        <f t="shared" si="69"/>
        <v>3.3031000000000001</v>
      </c>
      <c r="W372" s="44"/>
      <c r="X372" s="72"/>
      <c r="Z372" s="47"/>
      <c r="AA372" s="72"/>
      <c r="AB372" s="56"/>
      <c r="AC372" s="44"/>
      <c r="AD372" s="72"/>
      <c r="AE372" s="56"/>
      <c r="AF372" s="45"/>
      <c r="AG372" s="72"/>
      <c r="AH372" s="56"/>
      <c r="AI372" s="45"/>
      <c r="AK372" s="12"/>
      <c r="AL372" s="12"/>
      <c r="AM372" s="19"/>
      <c r="AQ372" s="13"/>
      <c r="AR372" s="13"/>
      <c r="AS372" s="13">
        <v>3.1</v>
      </c>
      <c r="AT372" s="14" t="s">
        <v>3</v>
      </c>
      <c r="AU372" s="13"/>
      <c r="AV372" s="13"/>
      <c r="AW372" s="12"/>
      <c r="AX372" s="12"/>
      <c r="AY372" s="13"/>
      <c r="AZ372" s="12"/>
    </row>
    <row r="373" spans="1:52" x14ac:dyDescent="0.25">
      <c r="A373" s="1" t="s">
        <v>2</v>
      </c>
      <c r="B373" s="2">
        <v>3.1</v>
      </c>
      <c r="C373" s="74">
        <f t="shared" si="59"/>
        <v>3.3031000000000001</v>
      </c>
      <c r="D373" s="70">
        <v>-112.49299999999999</v>
      </c>
      <c r="E373" s="10">
        <v>42.048999999999999</v>
      </c>
      <c r="F373" s="17">
        <v>5</v>
      </c>
      <c r="G373" s="1">
        <v>1975</v>
      </c>
      <c r="H373">
        <v>4</v>
      </c>
      <c r="I373">
        <v>7</v>
      </c>
      <c r="J373">
        <v>14</v>
      </c>
      <c r="K373">
        <v>43</v>
      </c>
      <c r="L373">
        <v>54.4</v>
      </c>
      <c r="M373" s="73">
        <f t="shared" si="60"/>
        <v>0.22900000000000001</v>
      </c>
      <c r="N373" s="2">
        <v>0.01</v>
      </c>
      <c r="O373" s="3" t="s">
        <v>235</v>
      </c>
      <c r="P373" s="76"/>
      <c r="Q373" s="67">
        <f t="shared" si="67"/>
        <v>3.3031000000000001</v>
      </c>
      <c r="R373" s="72">
        <f t="shared" si="68"/>
        <v>0.22900000000000001</v>
      </c>
      <c r="S373" s="57">
        <v>3.1</v>
      </c>
      <c r="T373" s="14" t="s">
        <v>3</v>
      </c>
      <c r="U373" s="26">
        <v>0.22900000000000001</v>
      </c>
      <c r="V373" s="56">
        <f t="shared" si="69"/>
        <v>3.3031000000000001</v>
      </c>
      <c r="W373" s="44"/>
      <c r="X373" s="72"/>
      <c r="Z373" s="47"/>
      <c r="AA373" s="72"/>
      <c r="AB373" s="56"/>
      <c r="AC373" s="47">
        <v>4.4000000000000004</v>
      </c>
      <c r="AD373" s="72">
        <v>0.40100000000000002</v>
      </c>
      <c r="AE373" s="56">
        <f>0.791*(1.697*AC373-3.557)+0.851</f>
        <v>3.9436518000000009</v>
      </c>
      <c r="AF373" s="45"/>
      <c r="AG373" s="72"/>
      <c r="AH373" s="56"/>
      <c r="AI373" s="45"/>
      <c r="AJ373" s="19">
        <v>4.4000000000000004</v>
      </c>
      <c r="AK373" s="12"/>
      <c r="AL373" s="12"/>
      <c r="AM373" s="19"/>
      <c r="AQ373" s="13"/>
      <c r="AR373" s="13"/>
      <c r="AS373" s="13">
        <v>3.1</v>
      </c>
      <c r="AT373" s="14" t="s">
        <v>3</v>
      </c>
      <c r="AU373" s="13"/>
      <c r="AV373" s="13"/>
      <c r="AW373" s="12"/>
      <c r="AX373" s="12"/>
      <c r="AY373" s="13"/>
      <c r="AZ373" s="12"/>
    </row>
    <row r="374" spans="1:52" x14ac:dyDescent="0.25">
      <c r="A374" s="1" t="s">
        <v>2</v>
      </c>
      <c r="B374" s="2">
        <v>2.5</v>
      </c>
      <c r="C374" s="74">
        <f t="shared" si="59"/>
        <v>2.8285</v>
      </c>
      <c r="D374" s="70">
        <v>-112.473</v>
      </c>
      <c r="E374" s="10">
        <v>42.11</v>
      </c>
      <c r="F374" s="17">
        <v>7</v>
      </c>
      <c r="G374" s="1">
        <v>1975</v>
      </c>
      <c r="H374">
        <v>4</v>
      </c>
      <c r="I374">
        <v>7</v>
      </c>
      <c r="J374">
        <v>19</v>
      </c>
      <c r="K374">
        <v>0</v>
      </c>
      <c r="L374">
        <v>11.4</v>
      </c>
      <c r="M374" s="73">
        <f t="shared" si="60"/>
        <v>0.249</v>
      </c>
      <c r="N374" s="2">
        <v>0.01</v>
      </c>
      <c r="O374" s="3" t="s">
        <v>235</v>
      </c>
      <c r="P374" s="76"/>
      <c r="Q374" s="67">
        <f>Y374</f>
        <v>2.8285</v>
      </c>
      <c r="R374" s="72">
        <f>X374</f>
        <v>0.249</v>
      </c>
      <c r="S374" s="44"/>
      <c r="T374" s="14"/>
      <c r="W374" s="57">
        <v>2.5</v>
      </c>
      <c r="X374" s="72">
        <v>0.249</v>
      </c>
      <c r="Y374" s="56">
        <f>0.791*W374+0.851</f>
        <v>2.8285</v>
      </c>
      <c r="Z374" s="47"/>
      <c r="AA374" s="72"/>
      <c r="AB374" s="56"/>
      <c r="AC374" s="44"/>
      <c r="AD374" s="72"/>
      <c r="AE374" s="56"/>
      <c r="AF374" s="45"/>
      <c r="AG374" s="72"/>
      <c r="AH374" s="56"/>
      <c r="AI374" s="45"/>
      <c r="AK374" s="12"/>
      <c r="AL374" s="12"/>
      <c r="AM374" s="19"/>
      <c r="AQ374" s="13"/>
      <c r="AR374" s="13">
        <v>2.5</v>
      </c>
      <c r="AS374" s="13"/>
      <c r="AT374" s="14"/>
      <c r="AU374" s="13"/>
      <c r="AV374" s="13"/>
      <c r="AW374" s="12"/>
      <c r="AX374" s="12"/>
      <c r="AY374" s="13"/>
      <c r="AZ374" s="12"/>
    </row>
    <row r="375" spans="1:52" x14ac:dyDescent="0.25">
      <c r="A375" s="1" t="s">
        <v>2</v>
      </c>
      <c r="B375" s="2">
        <v>3</v>
      </c>
      <c r="C375" s="74">
        <f t="shared" si="59"/>
        <v>3.2240000000000002</v>
      </c>
      <c r="D375" s="70">
        <v>-112.373</v>
      </c>
      <c r="E375" s="10">
        <v>41.860999999999997</v>
      </c>
      <c r="F375" s="17">
        <v>8</v>
      </c>
      <c r="G375" s="1">
        <v>1975</v>
      </c>
      <c r="H375">
        <v>4</v>
      </c>
      <c r="I375">
        <v>8</v>
      </c>
      <c r="J375">
        <v>3</v>
      </c>
      <c r="K375">
        <v>48</v>
      </c>
      <c r="L375">
        <v>3.6</v>
      </c>
      <c r="M375" s="73">
        <f t="shared" si="60"/>
        <v>0.22900000000000001</v>
      </c>
      <c r="N375" s="2">
        <v>0.01</v>
      </c>
      <c r="O375" s="3" t="s">
        <v>235</v>
      </c>
      <c r="P375" s="76"/>
      <c r="Q375" s="67">
        <f t="shared" ref="Q375:Q391" si="70">V375</f>
        <v>3.2240000000000002</v>
      </c>
      <c r="R375" s="72">
        <f t="shared" ref="R375:R391" si="71">U375</f>
        <v>0.22900000000000001</v>
      </c>
      <c r="S375" s="59">
        <v>3</v>
      </c>
      <c r="T375" s="14" t="s">
        <v>3</v>
      </c>
      <c r="U375" s="26">
        <v>0.22900000000000001</v>
      </c>
      <c r="V375" s="56">
        <f t="shared" ref="V375:V391" si="72">0.791*S375+0.851</f>
        <v>3.2240000000000002</v>
      </c>
      <c r="W375" s="44"/>
      <c r="X375" s="72"/>
      <c r="Z375" s="47"/>
      <c r="AA375" s="72"/>
      <c r="AB375" s="56"/>
      <c r="AC375" s="47">
        <v>4</v>
      </c>
      <c r="AD375" s="72">
        <v>0.40100000000000002</v>
      </c>
      <c r="AE375" s="56">
        <f>0.791*(1.697*AC375-3.557)+0.851</f>
        <v>3.4067210000000006</v>
      </c>
      <c r="AF375" s="45"/>
      <c r="AG375" s="72"/>
      <c r="AH375" s="56"/>
      <c r="AI375" s="45"/>
      <c r="AJ375" s="19">
        <v>4</v>
      </c>
      <c r="AK375" s="12"/>
      <c r="AL375" s="12"/>
      <c r="AM375" s="19"/>
      <c r="AQ375" s="13"/>
      <c r="AR375" s="13"/>
      <c r="AS375" s="19">
        <v>3</v>
      </c>
      <c r="AT375" s="14" t="s">
        <v>3</v>
      </c>
      <c r="AU375" s="13"/>
      <c r="AV375" s="13"/>
      <c r="AW375" s="12"/>
      <c r="AX375" s="12"/>
      <c r="AY375" s="13"/>
      <c r="AZ375" s="12"/>
    </row>
    <row r="376" spans="1:52" x14ac:dyDescent="0.25">
      <c r="A376" s="1" t="s">
        <v>2</v>
      </c>
      <c r="B376" s="2">
        <v>3</v>
      </c>
      <c r="C376" s="74">
        <f t="shared" si="59"/>
        <v>3.2240000000000002</v>
      </c>
      <c r="D376" s="70">
        <v>-112.51600000000001</v>
      </c>
      <c r="E376" s="10">
        <v>42.040999999999997</v>
      </c>
      <c r="F376" s="17">
        <v>7</v>
      </c>
      <c r="G376" s="1">
        <v>1975</v>
      </c>
      <c r="H376">
        <v>4</v>
      </c>
      <c r="I376">
        <v>9</v>
      </c>
      <c r="J376">
        <v>5</v>
      </c>
      <c r="K376">
        <v>20</v>
      </c>
      <c r="L376">
        <v>11</v>
      </c>
      <c r="M376" s="73">
        <f t="shared" si="60"/>
        <v>0.22900000000000001</v>
      </c>
      <c r="N376" s="2">
        <v>0.01</v>
      </c>
      <c r="O376" s="3" t="s">
        <v>235</v>
      </c>
      <c r="P376" s="76"/>
      <c r="Q376" s="67">
        <f t="shared" si="70"/>
        <v>3.2240000000000002</v>
      </c>
      <c r="R376" s="72">
        <f t="shared" si="71"/>
        <v>0.22900000000000001</v>
      </c>
      <c r="S376" s="59">
        <v>3</v>
      </c>
      <c r="T376" s="14" t="s">
        <v>3</v>
      </c>
      <c r="U376" s="26">
        <v>0.22900000000000001</v>
      </c>
      <c r="V376" s="56">
        <f t="shared" si="72"/>
        <v>3.2240000000000002</v>
      </c>
      <c r="W376" s="44"/>
      <c r="X376" s="72"/>
      <c r="Z376" s="47"/>
      <c r="AA376" s="72"/>
      <c r="AB376" s="56"/>
      <c r="AC376" s="44"/>
      <c r="AD376" s="72"/>
      <c r="AE376" s="56"/>
      <c r="AF376" s="45"/>
      <c r="AG376" s="72"/>
      <c r="AH376" s="56"/>
      <c r="AI376" s="45"/>
      <c r="AK376" s="12"/>
      <c r="AL376" s="12"/>
      <c r="AM376" s="19"/>
      <c r="AQ376" s="13"/>
      <c r="AR376" s="13"/>
      <c r="AS376" s="19">
        <v>3</v>
      </c>
      <c r="AT376" s="14" t="s">
        <v>3</v>
      </c>
      <c r="AU376" s="13"/>
      <c r="AV376" s="13"/>
      <c r="AW376" s="12"/>
      <c r="AX376" s="12"/>
      <c r="AY376" s="13"/>
      <c r="AZ376" s="12"/>
    </row>
    <row r="377" spans="1:52" x14ac:dyDescent="0.25">
      <c r="A377" s="1" t="s">
        <v>2</v>
      </c>
      <c r="B377" s="2">
        <v>2.6</v>
      </c>
      <c r="C377" s="74">
        <f t="shared" si="59"/>
        <v>2.9076</v>
      </c>
      <c r="D377" s="70">
        <v>-112.544</v>
      </c>
      <c r="E377" s="10">
        <v>42.01</v>
      </c>
      <c r="F377" s="17">
        <v>5</v>
      </c>
      <c r="G377" s="1">
        <v>1975</v>
      </c>
      <c r="H377">
        <v>4</v>
      </c>
      <c r="I377">
        <v>10</v>
      </c>
      <c r="J377">
        <v>5</v>
      </c>
      <c r="K377">
        <v>23</v>
      </c>
      <c r="L377">
        <v>39.6</v>
      </c>
      <c r="M377" s="73">
        <f t="shared" si="60"/>
        <v>0.22900000000000001</v>
      </c>
      <c r="N377" s="2">
        <v>0.01</v>
      </c>
      <c r="O377" s="3" t="s">
        <v>235</v>
      </c>
      <c r="P377" s="76"/>
      <c r="Q377" s="67">
        <f t="shared" si="70"/>
        <v>2.9076</v>
      </c>
      <c r="R377" s="72">
        <f t="shared" si="71"/>
        <v>0.22900000000000001</v>
      </c>
      <c r="S377" s="57">
        <v>2.6</v>
      </c>
      <c r="T377" s="14" t="s">
        <v>3</v>
      </c>
      <c r="U377" s="26">
        <v>0.22900000000000001</v>
      </c>
      <c r="V377" s="56">
        <f t="shared" si="72"/>
        <v>2.9076</v>
      </c>
      <c r="W377" s="44"/>
      <c r="X377" s="72"/>
      <c r="Z377" s="47"/>
      <c r="AA377" s="72"/>
      <c r="AB377" s="56"/>
      <c r="AC377" s="44"/>
      <c r="AD377" s="72"/>
      <c r="AE377" s="56"/>
      <c r="AF377" s="45"/>
      <c r="AG377" s="72"/>
      <c r="AH377" s="56"/>
      <c r="AI377" s="45"/>
      <c r="AK377" s="12"/>
      <c r="AL377" s="12"/>
      <c r="AM377" s="19"/>
      <c r="AQ377" s="13"/>
      <c r="AR377" s="13"/>
      <c r="AS377" s="13">
        <v>2.6</v>
      </c>
      <c r="AT377" s="14" t="s">
        <v>3</v>
      </c>
      <c r="AU377" s="13"/>
      <c r="AV377" s="13"/>
      <c r="AW377" s="12"/>
      <c r="AX377" s="12"/>
      <c r="AY377" s="13"/>
      <c r="AZ377" s="12"/>
    </row>
    <row r="378" spans="1:52" x14ac:dyDescent="0.25">
      <c r="A378" s="1" t="s">
        <v>2</v>
      </c>
      <c r="B378" s="2">
        <v>3.2</v>
      </c>
      <c r="C378" s="74">
        <f t="shared" si="59"/>
        <v>3.3822000000000001</v>
      </c>
      <c r="D378" s="70">
        <v>-112.554</v>
      </c>
      <c r="E378" s="10">
        <v>42.018000000000001</v>
      </c>
      <c r="F378" s="17">
        <v>5</v>
      </c>
      <c r="G378" s="1">
        <v>1975</v>
      </c>
      <c r="H378">
        <v>4</v>
      </c>
      <c r="I378">
        <v>10</v>
      </c>
      <c r="J378">
        <v>10</v>
      </c>
      <c r="K378">
        <v>21</v>
      </c>
      <c r="L378">
        <v>0.7</v>
      </c>
      <c r="M378" s="73">
        <f t="shared" si="60"/>
        <v>0.22900000000000001</v>
      </c>
      <c r="N378" s="2">
        <v>0.01</v>
      </c>
      <c r="O378" s="3" t="s">
        <v>235</v>
      </c>
      <c r="P378" s="76"/>
      <c r="Q378" s="67">
        <f t="shared" si="70"/>
        <v>3.3822000000000001</v>
      </c>
      <c r="R378" s="72">
        <f t="shared" si="71"/>
        <v>0.22900000000000001</v>
      </c>
      <c r="S378" s="57">
        <v>3.2</v>
      </c>
      <c r="T378" s="14" t="s">
        <v>3</v>
      </c>
      <c r="U378" s="26">
        <v>0.22900000000000001</v>
      </c>
      <c r="V378" s="56">
        <f t="shared" si="72"/>
        <v>3.3822000000000001</v>
      </c>
      <c r="W378" s="44"/>
      <c r="X378" s="72"/>
      <c r="Z378" s="47"/>
      <c r="AA378" s="72"/>
      <c r="AB378" s="56"/>
      <c r="AC378" s="44"/>
      <c r="AD378" s="72"/>
      <c r="AE378" s="56"/>
      <c r="AF378" s="45"/>
      <c r="AG378" s="72"/>
      <c r="AH378" s="56"/>
      <c r="AI378" s="45"/>
      <c r="AK378" s="12"/>
      <c r="AL378" s="12"/>
      <c r="AM378" s="19"/>
      <c r="AQ378" s="13"/>
      <c r="AR378" s="13"/>
      <c r="AS378" s="13">
        <v>3.2</v>
      </c>
      <c r="AT378" s="14" t="s">
        <v>3</v>
      </c>
      <c r="AU378" s="13"/>
      <c r="AV378" s="13"/>
      <c r="AW378" s="12"/>
      <c r="AX378" s="12"/>
      <c r="AY378" s="13"/>
      <c r="AZ378" s="12"/>
    </row>
    <row r="379" spans="1:52" x14ac:dyDescent="0.25">
      <c r="A379" s="1" t="s">
        <v>2</v>
      </c>
      <c r="B379" s="2">
        <v>2.5</v>
      </c>
      <c r="C379" s="74">
        <f t="shared" si="59"/>
        <v>2.8285</v>
      </c>
      <c r="D379" s="70">
        <v>-112.51900000000001</v>
      </c>
      <c r="E379" s="10">
        <v>42.01</v>
      </c>
      <c r="F379" s="17">
        <v>6</v>
      </c>
      <c r="G379" s="1">
        <v>1975</v>
      </c>
      <c r="H379">
        <v>4</v>
      </c>
      <c r="I379">
        <v>10</v>
      </c>
      <c r="J379">
        <v>22</v>
      </c>
      <c r="K379">
        <v>56</v>
      </c>
      <c r="L379">
        <v>37.700000000000003</v>
      </c>
      <c r="M379" s="73">
        <f t="shared" si="60"/>
        <v>0.22900000000000001</v>
      </c>
      <c r="N379" s="2">
        <v>0.01</v>
      </c>
      <c r="O379" s="3" t="s">
        <v>235</v>
      </c>
      <c r="P379" s="76"/>
      <c r="Q379" s="67">
        <f t="shared" si="70"/>
        <v>2.8285</v>
      </c>
      <c r="R379" s="72">
        <f t="shared" si="71"/>
        <v>0.22900000000000001</v>
      </c>
      <c r="S379" s="57">
        <v>2.5</v>
      </c>
      <c r="T379" s="14" t="s">
        <v>3</v>
      </c>
      <c r="U379" s="26">
        <v>0.22900000000000001</v>
      </c>
      <c r="V379" s="56">
        <f t="shared" si="72"/>
        <v>2.8285</v>
      </c>
      <c r="W379" s="44"/>
      <c r="X379" s="72"/>
      <c r="Z379" s="47"/>
      <c r="AA379" s="72"/>
      <c r="AB379" s="56"/>
      <c r="AC379" s="44"/>
      <c r="AD379" s="72"/>
      <c r="AE379" s="56"/>
      <c r="AF379" s="45"/>
      <c r="AG379" s="72"/>
      <c r="AH379" s="56"/>
      <c r="AI379" s="45"/>
      <c r="AK379" s="12"/>
      <c r="AL379" s="12"/>
      <c r="AM379" s="19"/>
      <c r="AQ379" s="13"/>
      <c r="AR379" s="13"/>
      <c r="AS379" s="13">
        <v>2.5</v>
      </c>
      <c r="AT379" s="14" t="s">
        <v>3</v>
      </c>
      <c r="AU379" s="13"/>
      <c r="AV379" s="13"/>
      <c r="AW379" s="12"/>
      <c r="AX379" s="12"/>
      <c r="AY379" s="13"/>
      <c r="AZ379" s="12"/>
    </row>
    <row r="380" spans="1:52" x14ac:dyDescent="0.25">
      <c r="A380" s="1" t="s">
        <v>2</v>
      </c>
      <c r="B380" s="2">
        <v>2.8</v>
      </c>
      <c r="C380" s="74">
        <f t="shared" si="59"/>
        <v>3.0657999999999999</v>
      </c>
      <c r="D380" s="70">
        <v>-112.444</v>
      </c>
      <c r="E380" s="10">
        <v>42.103000000000002</v>
      </c>
      <c r="F380" s="17">
        <v>8</v>
      </c>
      <c r="G380" s="1">
        <v>1975</v>
      </c>
      <c r="H380">
        <v>4</v>
      </c>
      <c r="I380">
        <v>14</v>
      </c>
      <c r="J380">
        <v>18</v>
      </c>
      <c r="K380">
        <v>24</v>
      </c>
      <c r="L380">
        <v>24.6</v>
      </c>
      <c r="M380" s="73">
        <f t="shared" si="60"/>
        <v>0.22900000000000001</v>
      </c>
      <c r="N380" s="2">
        <v>0.01</v>
      </c>
      <c r="O380" s="3" t="s">
        <v>235</v>
      </c>
      <c r="P380" s="76"/>
      <c r="Q380" s="67">
        <f t="shared" si="70"/>
        <v>3.0657999999999999</v>
      </c>
      <c r="R380" s="72">
        <f t="shared" si="71"/>
        <v>0.22900000000000001</v>
      </c>
      <c r="S380" s="57">
        <v>2.8</v>
      </c>
      <c r="T380" s="14" t="s">
        <v>3</v>
      </c>
      <c r="U380" s="26">
        <v>0.22900000000000001</v>
      </c>
      <c r="V380" s="56">
        <f t="shared" si="72"/>
        <v>3.0657999999999999</v>
      </c>
      <c r="W380" s="44"/>
      <c r="X380" s="72"/>
      <c r="Z380" s="47"/>
      <c r="AA380" s="72"/>
      <c r="AB380" s="56"/>
      <c r="AC380" s="44"/>
      <c r="AD380" s="72"/>
      <c r="AE380" s="56"/>
      <c r="AF380" s="45"/>
      <c r="AG380" s="72"/>
      <c r="AH380" s="56"/>
      <c r="AI380" s="45"/>
      <c r="AK380" s="12"/>
      <c r="AL380" s="12"/>
      <c r="AM380" s="19"/>
      <c r="AQ380" s="13"/>
      <c r="AR380" s="13"/>
      <c r="AS380" s="13">
        <v>2.8</v>
      </c>
      <c r="AT380" s="14" t="s">
        <v>3</v>
      </c>
      <c r="AU380" s="13"/>
      <c r="AV380" s="13"/>
      <c r="AW380" s="12"/>
      <c r="AX380" s="12"/>
      <c r="AY380" s="13"/>
      <c r="AZ380" s="12"/>
    </row>
    <row r="381" spans="1:52" x14ac:dyDescent="0.25">
      <c r="A381" s="1" t="s">
        <v>2</v>
      </c>
      <c r="B381" s="2">
        <v>2.8</v>
      </c>
      <c r="C381" s="74">
        <f t="shared" si="59"/>
        <v>3.0657999999999999</v>
      </c>
      <c r="D381" s="70">
        <v>-112.465</v>
      </c>
      <c r="E381" s="10">
        <v>42.106000000000002</v>
      </c>
      <c r="F381" s="17">
        <v>5</v>
      </c>
      <c r="G381" s="1">
        <v>1975</v>
      </c>
      <c r="H381">
        <v>4</v>
      </c>
      <c r="I381">
        <v>14</v>
      </c>
      <c r="J381">
        <v>20</v>
      </c>
      <c r="K381">
        <v>32</v>
      </c>
      <c r="L381">
        <v>16.899999999999999</v>
      </c>
      <c r="M381" s="73">
        <f t="shared" si="60"/>
        <v>0.22900000000000001</v>
      </c>
      <c r="N381" s="2">
        <v>0.01</v>
      </c>
      <c r="O381" s="3" t="s">
        <v>235</v>
      </c>
      <c r="P381" s="76"/>
      <c r="Q381" s="67">
        <f t="shared" si="70"/>
        <v>3.0657999999999999</v>
      </c>
      <c r="R381" s="72">
        <f t="shared" si="71"/>
        <v>0.22900000000000001</v>
      </c>
      <c r="S381" s="57">
        <v>2.8</v>
      </c>
      <c r="T381" s="14" t="s">
        <v>3</v>
      </c>
      <c r="U381" s="26">
        <v>0.22900000000000001</v>
      </c>
      <c r="V381" s="56">
        <f t="shared" si="72"/>
        <v>3.0657999999999999</v>
      </c>
      <c r="W381" s="44"/>
      <c r="X381" s="72"/>
      <c r="Z381" s="47"/>
      <c r="AA381" s="72"/>
      <c r="AB381" s="56"/>
      <c r="AC381" s="44"/>
      <c r="AD381" s="72"/>
      <c r="AE381" s="56"/>
      <c r="AF381" s="45"/>
      <c r="AG381" s="72"/>
      <c r="AH381" s="56"/>
      <c r="AI381" s="45"/>
      <c r="AK381" s="12"/>
      <c r="AL381" s="12"/>
      <c r="AM381" s="19"/>
      <c r="AQ381" s="13"/>
      <c r="AR381" s="13"/>
      <c r="AS381" s="13">
        <v>2.8</v>
      </c>
      <c r="AT381" s="14" t="s">
        <v>3</v>
      </c>
      <c r="AU381" s="13"/>
      <c r="AV381" s="13"/>
      <c r="AW381" s="12"/>
      <c r="AX381" s="12"/>
      <c r="AY381" s="13"/>
      <c r="AZ381" s="12"/>
    </row>
    <row r="382" spans="1:52" x14ac:dyDescent="0.25">
      <c r="A382" s="1" t="s">
        <v>2</v>
      </c>
      <c r="B382" s="2">
        <v>2.5</v>
      </c>
      <c r="C382" s="74">
        <f t="shared" si="59"/>
        <v>2.8285</v>
      </c>
      <c r="D382" s="70">
        <v>-112.542</v>
      </c>
      <c r="E382" s="10">
        <v>42.054000000000002</v>
      </c>
      <c r="F382" s="17">
        <v>7</v>
      </c>
      <c r="G382" s="1">
        <v>1975</v>
      </c>
      <c r="H382">
        <v>4</v>
      </c>
      <c r="I382">
        <v>20</v>
      </c>
      <c r="J382">
        <v>2</v>
      </c>
      <c r="K382">
        <v>9</v>
      </c>
      <c r="L382">
        <v>42</v>
      </c>
      <c r="M382" s="73">
        <f t="shared" si="60"/>
        <v>0.22900000000000001</v>
      </c>
      <c r="N382" s="2">
        <v>0.01</v>
      </c>
      <c r="O382" s="3" t="s">
        <v>235</v>
      </c>
      <c r="P382" s="76"/>
      <c r="Q382" s="67">
        <f t="shared" si="70"/>
        <v>2.8285</v>
      </c>
      <c r="R382" s="72">
        <f t="shared" si="71"/>
        <v>0.22900000000000001</v>
      </c>
      <c r="S382" s="57">
        <v>2.5</v>
      </c>
      <c r="T382" s="14" t="s">
        <v>3</v>
      </c>
      <c r="U382" s="26">
        <v>0.22900000000000001</v>
      </c>
      <c r="V382" s="56">
        <f t="shared" si="72"/>
        <v>2.8285</v>
      </c>
      <c r="W382" s="44"/>
      <c r="X382" s="72"/>
      <c r="Z382" s="47"/>
      <c r="AA382" s="72"/>
      <c r="AB382" s="56"/>
      <c r="AC382" s="44"/>
      <c r="AD382" s="72"/>
      <c r="AE382" s="56"/>
      <c r="AF382" s="45"/>
      <c r="AG382" s="72"/>
      <c r="AH382" s="56"/>
      <c r="AI382" s="45"/>
      <c r="AK382" s="12"/>
      <c r="AL382" s="12"/>
      <c r="AM382" s="19"/>
      <c r="AQ382" s="13"/>
      <c r="AR382" s="13"/>
      <c r="AS382" s="13">
        <v>2.5</v>
      </c>
      <c r="AT382" s="14" t="s">
        <v>3</v>
      </c>
      <c r="AU382" s="13"/>
      <c r="AV382" s="13"/>
      <c r="AW382" s="12"/>
      <c r="AX382" s="12"/>
      <c r="AY382" s="13"/>
      <c r="AZ382" s="12"/>
    </row>
    <row r="383" spans="1:52" x14ac:dyDescent="0.25">
      <c r="A383" s="1" t="s">
        <v>2</v>
      </c>
      <c r="B383" s="2">
        <v>3.1</v>
      </c>
      <c r="C383" s="74">
        <f t="shared" si="59"/>
        <v>3.3031000000000001</v>
      </c>
      <c r="D383" s="70">
        <v>-112.43600000000001</v>
      </c>
      <c r="E383" s="10">
        <v>41.981000000000002</v>
      </c>
      <c r="F383" s="17">
        <v>7</v>
      </c>
      <c r="G383" s="1">
        <v>1975</v>
      </c>
      <c r="H383">
        <v>4</v>
      </c>
      <c r="I383">
        <v>20</v>
      </c>
      <c r="J383">
        <v>8</v>
      </c>
      <c r="K383">
        <v>56</v>
      </c>
      <c r="L383">
        <v>27</v>
      </c>
      <c r="M383" s="73">
        <f t="shared" si="60"/>
        <v>0.22900000000000001</v>
      </c>
      <c r="N383" s="2">
        <v>0.01</v>
      </c>
      <c r="O383" s="3" t="s">
        <v>235</v>
      </c>
      <c r="P383" s="76"/>
      <c r="Q383" s="67">
        <f t="shared" si="70"/>
        <v>3.3031000000000001</v>
      </c>
      <c r="R383" s="72">
        <f t="shared" si="71"/>
        <v>0.22900000000000001</v>
      </c>
      <c r="S383" s="57">
        <v>3.1</v>
      </c>
      <c r="T383" s="14" t="s">
        <v>3</v>
      </c>
      <c r="U383" s="26">
        <v>0.22900000000000001</v>
      </c>
      <c r="V383" s="56">
        <f t="shared" si="72"/>
        <v>3.3031000000000001</v>
      </c>
      <c r="W383" s="44"/>
      <c r="X383" s="72"/>
      <c r="Z383" s="47"/>
      <c r="AA383" s="72"/>
      <c r="AB383" s="56"/>
      <c r="AC383" s="44"/>
      <c r="AD383" s="72"/>
      <c r="AE383" s="56"/>
      <c r="AF383" s="45"/>
      <c r="AG383" s="72"/>
      <c r="AH383" s="56"/>
      <c r="AI383" s="45"/>
      <c r="AK383" s="12"/>
      <c r="AL383" s="12"/>
      <c r="AM383" s="19"/>
      <c r="AQ383" s="13"/>
      <c r="AR383" s="13"/>
      <c r="AS383" s="13">
        <v>3.1</v>
      </c>
      <c r="AT383" s="14" t="s">
        <v>3</v>
      </c>
      <c r="AU383" s="13"/>
      <c r="AV383" s="13"/>
      <c r="AW383" s="12"/>
      <c r="AX383" s="12"/>
      <c r="AY383" s="13"/>
      <c r="AZ383" s="12"/>
    </row>
    <row r="384" spans="1:52" x14ac:dyDescent="0.25">
      <c r="A384" s="1" t="s">
        <v>2</v>
      </c>
      <c r="B384" s="2">
        <v>2.9</v>
      </c>
      <c r="C384" s="74">
        <f t="shared" si="59"/>
        <v>3.1448999999999998</v>
      </c>
      <c r="D384" s="70">
        <v>-112.446</v>
      </c>
      <c r="E384" s="10">
        <v>41.972000000000001</v>
      </c>
      <c r="F384" s="17">
        <v>7</v>
      </c>
      <c r="G384" s="1">
        <v>1975</v>
      </c>
      <c r="H384">
        <v>4</v>
      </c>
      <c r="I384">
        <v>20</v>
      </c>
      <c r="J384">
        <v>19</v>
      </c>
      <c r="K384">
        <v>23</v>
      </c>
      <c r="L384">
        <v>24.6</v>
      </c>
      <c r="M384" s="73">
        <f t="shared" si="60"/>
        <v>0.22900000000000001</v>
      </c>
      <c r="N384" s="2">
        <v>0.01</v>
      </c>
      <c r="O384" s="3" t="s">
        <v>235</v>
      </c>
      <c r="P384" s="76"/>
      <c r="Q384" s="67">
        <f t="shared" si="70"/>
        <v>3.1448999999999998</v>
      </c>
      <c r="R384" s="72">
        <f t="shared" si="71"/>
        <v>0.22900000000000001</v>
      </c>
      <c r="S384" s="57">
        <v>2.9</v>
      </c>
      <c r="T384" s="14" t="s">
        <v>3</v>
      </c>
      <c r="U384" s="26">
        <v>0.22900000000000001</v>
      </c>
      <c r="V384" s="56">
        <f t="shared" si="72"/>
        <v>3.1448999999999998</v>
      </c>
      <c r="W384" s="44"/>
      <c r="X384" s="72"/>
      <c r="Z384" s="47"/>
      <c r="AA384" s="72"/>
      <c r="AB384" s="56"/>
      <c r="AC384" s="44"/>
      <c r="AD384" s="72"/>
      <c r="AE384" s="56"/>
      <c r="AF384" s="45"/>
      <c r="AG384" s="72"/>
      <c r="AH384" s="56"/>
      <c r="AI384" s="45"/>
      <c r="AK384" s="12"/>
      <c r="AL384" s="12"/>
      <c r="AM384" s="19"/>
      <c r="AQ384" s="13"/>
      <c r="AR384" s="13"/>
      <c r="AS384" s="13">
        <v>2.9</v>
      </c>
      <c r="AT384" s="14" t="s">
        <v>3</v>
      </c>
      <c r="AU384" s="13"/>
      <c r="AV384" s="13"/>
      <c r="AW384" s="12"/>
      <c r="AX384" s="12"/>
      <c r="AY384" s="13"/>
      <c r="AZ384" s="12"/>
    </row>
    <row r="385" spans="1:53" x14ac:dyDescent="0.25">
      <c r="A385" s="1" t="s">
        <v>2</v>
      </c>
      <c r="B385" s="2">
        <v>2.7</v>
      </c>
      <c r="C385" s="74">
        <f t="shared" si="59"/>
        <v>2.9867000000000004</v>
      </c>
      <c r="D385" s="70">
        <v>-112.459</v>
      </c>
      <c r="E385" s="10">
        <v>41.988999999999997</v>
      </c>
      <c r="F385" s="17">
        <v>7</v>
      </c>
      <c r="G385" s="1">
        <v>1975</v>
      </c>
      <c r="H385">
        <v>4</v>
      </c>
      <c r="I385">
        <v>20</v>
      </c>
      <c r="J385">
        <v>22</v>
      </c>
      <c r="K385">
        <v>10</v>
      </c>
      <c r="L385">
        <v>27.9</v>
      </c>
      <c r="M385" s="73">
        <f t="shared" si="60"/>
        <v>0.22900000000000001</v>
      </c>
      <c r="N385" s="2">
        <v>0.01</v>
      </c>
      <c r="O385" s="3" t="s">
        <v>235</v>
      </c>
      <c r="P385" s="76"/>
      <c r="Q385" s="67">
        <f t="shared" si="70"/>
        <v>2.9867000000000004</v>
      </c>
      <c r="R385" s="72">
        <f t="shared" si="71"/>
        <v>0.22900000000000001</v>
      </c>
      <c r="S385" s="57">
        <v>2.7</v>
      </c>
      <c r="T385" s="14" t="s">
        <v>3</v>
      </c>
      <c r="U385" s="26">
        <v>0.22900000000000001</v>
      </c>
      <c r="V385" s="56">
        <f t="shared" si="72"/>
        <v>2.9867000000000004</v>
      </c>
      <c r="W385" s="44"/>
      <c r="X385" s="72"/>
      <c r="Z385" s="47"/>
      <c r="AA385" s="72"/>
      <c r="AB385" s="56"/>
      <c r="AC385" s="44"/>
      <c r="AD385" s="72"/>
      <c r="AE385" s="56"/>
      <c r="AF385" s="45"/>
      <c r="AG385" s="72"/>
      <c r="AH385" s="56"/>
      <c r="AI385" s="45"/>
      <c r="AK385" s="12"/>
      <c r="AL385" s="12"/>
      <c r="AM385" s="19"/>
      <c r="AQ385" s="13"/>
      <c r="AR385" s="13"/>
      <c r="AS385" s="13">
        <v>2.7</v>
      </c>
      <c r="AT385" s="14" t="s">
        <v>3</v>
      </c>
      <c r="AU385" s="13"/>
      <c r="AV385" s="13"/>
      <c r="AW385" s="12"/>
      <c r="AX385" s="12"/>
      <c r="AY385" s="13"/>
      <c r="AZ385" s="12"/>
    </row>
    <row r="386" spans="1:53" x14ac:dyDescent="0.25">
      <c r="A386" s="1" t="s">
        <v>2</v>
      </c>
      <c r="B386" s="2">
        <v>2.6</v>
      </c>
      <c r="C386" s="74">
        <f t="shared" ref="C386:C449" si="73">Q386</f>
        <v>2.9076</v>
      </c>
      <c r="D386" s="70">
        <v>-112.544</v>
      </c>
      <c r="E386" s="10">
        <v>42.021000000000001</v>
      </c>
      <c r="F386" s="17">
        <v>7</v>
      </c>
      <c r="G386" s="1">
        <v>1975</v>
      </c>
      <c r="H386">
        <v>4</v>
      </c>
      <c r="I386">
        <v>23</v>
      </c>
      <c r="J386">
        <v>4</v>
      </c>
      <c r="K386">
        <v>5</v>
      </c>
      <c r="L386">
        <v>12.4</v>
      </c>
      <c r="M386" s="73">
        <f t="shared" ref="M386:M449" si="74">R386</f>
        <v>0.22900000000000001</v>
      </c>
      <c r="N386" s="2">
        <v>0.01</v>
      </c>
      <c r="O386" s="3" t="s">
        <v>235</v>
      </c>
      <c r="P386" s="76"/>
      <c r="Q386" s="67">
        <f t="shared" si="70"/>
        <v>2.9076</v>
      </c>
      <c r="R386" s="72">
        <f t="shared" si="71"/>
        <v>0.22900000000000001</v>
      </c>
      <c r="S386" s="57">
        <v>2.6</v>
      </c>
      <c r="T386" s="14" t="s">
        <v>3</v>
      </c>
      <c r="U386" s="26">
        <v>0.22900000000000001</v>
      </c>
      <c r="V386" s="56">
        <f t="shared" si="72"/>
        <v>2.9076</v>
      </c>
      <c r="W386" s="44"/>
      <c r="X386" s="72"/>
      <c r="Z386" s="47"/>
      <c r="AA386" s="72"/>
      <c r="AB386" s="56"/>
      <c r="AC386" s="44"/>
      <c r="AD386" s="72"/>
      <c r="AE386" s="56"/>
      <c r="AF386" s="45"/>
      <c r="AG386" s="72"/>
      <c r="AH386" s="56"/>
      <c r="AI386" s="45"/>
      <c r="AK386" s="12"/>
      <c r="AL386" s="12"/>
      <c r="AM386" s="19"/>
      <c r="AQ386" s="13"/>
      <c r="AR386" s="13"/>
      <c r="AS386" s="13">
        <v>2.6</v>
      </c>
      <c r="AT386" s="14" t="s">
        <v>3</v>
      </c>
      <c r="AU386" s="13"/>
      <c r="AV386" s="13"/>
      <c r="AW386" s="12"/>
      <c r="AX386" s="12"/>
      <c r="AY386" s="13"/>
      <c r="AZ386" s="12"/>
    </row>
    <row r="387" spans="1:53" x14ac:dyDescent="0.25">
      <c r="A387" s="1" t="s">
        <v>2</v>
      </c>
      <c r="B387" s="2">
        <v>2.7</v>
      </c>
      <c r="C387" s="74">
        <f t="shared" si="73"/>
        <v>2.9867000000000004</v>
      </c>
      <c r="D387" s="70">
        <v>-112.529</v>
      </c>
      <c r="E387" s="10">
        <v>42.006</v>
      </c>
      <c r="F387" s="17">
        <v>7</v>
      </c>
      <c r="G387" s="1">
        <v>1975</v>
      </c>
      <c r="H387">
        <v>4</v>
      </c>
      <c r="I387">
        <v>23</v>
      </c>
      <c r="J387">
        <v>4</v>
      </c>
      <c r="K387">
        <v>28</v>
      </c>
      <c r="L387">
        <v>33.799999999999997</v>
      </c>
      <c r="M387" s="73">
        <f t="shared" si="74"/>
        <v>0.22900000000000001</v>
      </c>
      <c r="N387" s="2">
        <v>0.01</v>
      </c>
      <c r="O387" s="3" t="s">
        <v>235</v>
      </c>
      <c r="P387" s="76"/>
      <c r="Q387" s="67">
        <f t="shared" si="70"/>
        <v>2.9867000000000004</v>
      </c>
      <c r="R387" s="72">
        <f t="shared" si="71"/>
        <v>0.22900000000000001</v>
      </c>
      <c r="S387" s="57">
        <v>2.7</v>
      </c>
      <c r="T387" s="14" t="s">
        <v>3</v>
      </c>
      <c r="U387" s="26">
        <v>0.22900000000000001</v>
      </c>
      <c r="V387" s="56">
        <f t="shared" si="72"/>
        <v>2.9867000000000004</v>
      </c>
      <c r="W387" s="44"/>
      <c r="X387" s="72"/>
      <c r="Z387" s="47"/>
      <c r="AA387" s="72"/>
      <c r="AB387" s="56"/>
      <c r="AC387" s="44"/>
      <c r="AD387" s="72"/>
      <c r="AE387" s="56"/>
      <c r="AF387" s="45"/>
      <c r="AG387" s="72"/>
      <c r="AH387" s="56"/>
      <c r="AI387" s="45"/>
      <c r="AK387" s="12"/>
      <c r="AL387" s="12"/>
      <c r="AM387" s="19"/>
      <c r="AQ387" s="13"/>
      <c r="AR387" s="13"/>
      <c r="AS387" s="13">
        <v>2.7</v>
      </c>
      <c r="AT387" s="14" t="s">
        <v>3</v>
      </c>
      <c r="AU387" s="13"/>
      <c r="AV387" s="13"/>
      <c r="AW387" s="12"/>
      <c r="AX387" s="12"/>
      <c r="AY387" s="13"/>
      <c r="AZ387" s="12"/>
    </row>
    <row r="388" spans="1:53" x14ac:dyDescent="0.25">
      <c r="A388" s="1" t="s">
        <v>2</v>
      </c>
      <c r="B388" s="2">
        <v>3.2</v>
      </c>
      <c r="C388" s="74">
        <f t="shared" si="73"/>
        <v>3.3822000000000001</v>
      </c>
      <c r="D388" s="70">
        <v>-112.47</v>
      </c>
      <c r="E388" s="10">
        <v>42.003999999999998</v>
      </c>
      <c r="F388" s="17">
        <v>7</v>
      </c>
      <c r="G388" s="1">
        <v>1975</v>
      </c>
      <c r="H388">
        <v>4</v>
      </c>
      <c r="I388">
        <v>26</v>
      </c>
      <c r="J388">
        <v>1</v>
      </c>
      <c r="K388">
        <v>52</v>
      </c>
      <c r="L388">
        <v>4.4000000000000004</v>
      </c>
      <c r="M388" s="73">
        <f t="shared" si="74"/>
        <v>0.22900000000000001</v>
      </c>
      <c r="N388" s="2">
        <v>0.01</v>
      </c>
      <c r="O388" s="3" t="s">
        <v>235</v>
      </c>
      <c r="P388" s="76"/>
      <c r="Q388" s="67">
        <f t="shared" si="70"/>
        <v>3.3822000000000001</v>
      </c>
      <c r="R388" s="72">
        <f t="shared" si="71"/>
        <v>0.22900000000000001</v>
      </c>
      <c r="S388" s="57">
        <v>3.2</v>
      </c>
      <c r="T388" s="14" t="s">
        <v>3</v>
      </c>
      <c r="U388" s="26">
        <v>0.22900000000000001</v>
      </c>
      <c r="V388" s="56">
        <f t="shared" si="72"/>
        <v>3.3822000000000001</v>
      </c>
      <c r="W388" s="44"/>
      <c r="X388" s="72"/>
      <c r="Z388" s="47"/>
      <c r="AA388" s="72"/>
      <c r="AB388" s="56"/>
      <c r="AC388" s="44"/>
      <c r="AD388" s="72"/>
      <c r="AE388" s="56"/>
      <c r="AF388" s="45"/>
      <c r="AG388" s="72"/>
      <c r="AH388" s="56"/>
      <c r="AI388" s="45"/>
      <c r="AK388" s="12"/>
      <c r="AL388" s="12"/>
      <c r="AM388" s="19"/>
      <c r="AQ388" s="13"/>
      <c r="AR388" s="13"/>
      <c r="AS388" s="13">
        <v>3.2</v>
      </c>
      <c r="AT388" s="14" t="s">
        <v>3</v>
      </c>
      <c r="AU388" s="13"/>
      <c r="AV388" s="13"/>
      <c r="AW388" s="12"/>
      <c r="AX388" s="12"/>
      <c r="AY388" s="13"/>
      <c r="AZ388" s="12"/>
    </row>
    <row r="389" spans="1:53" x14ac:dyDescent="0.25">
      <c r="A389" s="1" t="s">
        <v>2</v>
      </c>
      <c r="B389" s="2">
        <v>2.7</v>
      </c>
      <c r="C389" s="74">
        <f t="shared" si="73"/>
        <v>2.9867000000000004</v>
      </c>
      <c r="D389" s="70">
        <v>-112.462</v>
      </c>
      <c r="E389" s="10">
        <v>42.091999999999999</v>
      </c>
      <c r="F389" s="17">
        <v>7</v>
      </c>
      <c r="G389" s="1">
        <v>1975</v>
      </c>
      <c r="H389">
        <v>5</v>
      </c>
      <c r="I389">
        <v>3</v>
      </c>
      <c r="J389">
        <v>1</v>
      </c>
      <c r="K389">
        <v>54</v>
      </c>
      <c r="L389">
        <v>32.1</v>
      </c>
      <c r="M389" s="73">
        <f t="shared" si="74"/>
        <v>0.22900000000000001</v>
      </c>
      <c r="N389" s="2">
        <v>0.01</v>
      </c>
      <c r="O389" s="3" t="s">
        <v>235</v>
      </c>
      <c r="P389" s="76"/>
      <c r="Q389" s="67">
        <f t="shared" si="70"/>
        <v>2.9867000000000004</v>
      </c>
      <c r="R389" s="72">
        <f t="shared" si="71"/>
        <v>0.22900000000000001</v>
      </c>
      <c r="S389" s="57">
        <v>2.7</v>
      </c>
      <c r="T389" s="14" t="s">
        <v>3</v>
      </c>
      <c r="U389" s="26">
        <v>0.22900000000000001</v>
      </c>
      <c r="V389" s="56">
        <f t="shared" si="72"/>
        <v>2.9867000000000004</v>
      </c>
      <c r="W389" s="44"/>
      <c r="X389" s="72"/>
      <c r="Z389" s="47"/>
      <c r="AA389" s="72"/>
      <c r="AB389" s="56"/>
      <c r="AC389" s="44"/>
      <c r="AD389" s="72"/>
      <c r="AE389" s="56"/>
      <c r="AF389" s="45"/>
      <c r="AG389" s="72"/>
      <c r="AH389" s="56"/>
      <c r="AI389" s="45"/>
      <c r="AK389" s="12"/>
      <c r="AL389" s="12"/>
      <c r="AM389" s="19"/>
      <c r="AQ389" s="13"/>
      <c r="AR389" s="13"/>
      <c r="AS389" s="13">
        <v>2.7</v>
      </c>
      <c r="AT389" s="14" t="s">
        <v>3</v>
      </c>
      <c r="AU389" s="13"/>
      <c r="AV389" s="13"/>
      <c r="AW389" s="12"/>
      <c r="AX389" s="12"/>
      <c r="AY389" s="13"/>
      <c r="AZ389" s="12"/>
    </row>
    <row r="390" spans="1:53" x14ac:dyDescent="0.25">
      <c r="A390" s="1" t="s">
        <v>2</v>
      </c>
      <c r="B390" s="2">
        <v>2.6</v>
      </c>
      <c r="C390" s="74">
        <f t="shared" si="73"/>
        <v>2.9076</v>
      </c>
      <c r="D390" s="70">
        <v>-112.435</v>
      </c>
      <c r="E390" s="10">
        <v>42.082000000000001</v>
      </c>
      <c r="F390" s="17">
        <v>7</v>
      </c>
      <c r="G390" s="1">
        <v>1975</v>
      </c>
      <c r="H390">
        <v>5</v>
      </c>
      <c r="I390">
        <v>4</v>
      </c>
      <c r="J390">
        <v>20</v>
      </c>
      <c r="K390">
        <v>39</v>
      </c>
      <c r="L390">
        <v>57</v>
      </c>
      <c r="M390" s="73">
        <f t="shared" si="74"/>
        <v>0.22900000000000001</v>
      </c>
      <c r="N390" s="2">
        <v>0.01</v>
      </c>
      <c r="O390" s="3" t="s">
        <v>235</v>
      </c>
      <c r="P390" s="76"/>
      <c r="Q390" s="67">
        <f t="shared" si="70"/>
        <v>2.9076</v>
      </c>
      <c r="R390" s="72">
        <f t="shared" si="71"/>
        <v>0.22900000000000001</v>
      </c>
      <c r="S390" s="57">
        <v>2.6</v>
      </c>
      <c r="T390" s="14" t="s">
        <v>3</v>
      </c>
      <c r="U390" s="26">
        <v>0.22900000000000001</v>
      </c>
      <c r="V390" s="56">
        <f t="shared" si="72"/>
        <v>2.9076</v>
      </c>
      <c r="W390" s="44"/>
      <c r="X390" s="72"/>
      <c r="Z390" s="47"/>
      <c r="AA390" s="72"/>
      <c r="AB390" s="56"/>
      <c r="AC390" s="44"/>
      <c r="AD390" s="72"/>
      <c r="AE390" s="56"/>
      <c r="AF390" s="45"/>
      <c r="AG390" s="72"/>
      <c r="AH390" s="56"/>
      <c r="AI390" s="45"/>
      <c r="AK390" s="12"/>
      <c r="AL390" s="12"/>
      <c r="AM390" s="19"/>
      <c r="AQ390" s="13"/>
      <c r="AR390" s="13"/>
      <c r="AS390" s="13">
        <v>2.6</v>
      </c>
      <c r="AT390" s="14" t="s">
        <v>3</v>
      </c>
      <c r="AU390" s="13"/>
      <c r="AV390" s="13"/>
      <c r="AW390" s="12"/>
      <c r="AX390" s="12"/>
      <c r="AY390" s="13"/>
      <c r="AZ390" s="12"/>
    </row>
    <row r="391" spans="1:53" x14ac:dyDescent="0.25">
      <c r="A391" s="1" t="s">
        <v>2</v>
      </c>
      <c r="B391" s="2">
        <v>3.1</v>
      </c>
      <c r="C391" s="74">
        <f t="shared" si="73"/>
        <v>3.3031000000000001</v>
      </c>
      <c r="D391" s="70">
        <v>-112.49299999999999</v>
      </c>
      <c r="E391" s="10">
        <v>41.981000000000002</v>
      </c>
      <c r="F391" s="17">
        <v>2</v>
      </c>
      <c r="G391" s="1">
        <v>1975</v>
      </c>
      <c r="H391">
        <v>5</v>
      </c>
      <c r="I391">
        <v>12</v>
      </c>
      <c r="J391">
        <v>5</v>
      </c>
      <c r="K391">
        <v>17</v>
      </c>
      <c r="L391">
        <v>13.7</v>
      </c>
      <c r="M391" s="73">
        <f t="shared" si="74"/>
        <v>0.22900000000000001</v>
      </c>
      <c r="N391" s="2">
        <v>0.01</v>
      </c>
      <c r="O391" s="3" t="s">
        <v>235</v>
      </c>
      <c r="P391" s="76"/>
      <c r="Q391" s="67">
        <f t="shared" si="70"/>
        <v>3.3031000000000001</v>
      </c>
      <c r="R391" s="72">
        <f t="shared" si="71"/>
        <v>0.22900000000000001</v>
      </c>
      <c r="S391" s="57">
        <v>3.1</v>
      </c>
      <c r="T391" s="14" t="s">
        <v>3</v>
      </c>
      <c r="U391" s="26">
        <v>0.22900000000000001</v>
      </c>
      <c r="V391" s="56">
        <f t="shared" si="72"/>
        <v>3.3031000000000001</v>
      </c>
      <c r="W391" s="44"/>
      <c r="X391" s="72"/>
      <c r="Z391" s="47"/>
      <c r="AA391" s="72"/>
      <c r="AB391" s="56"/>
      <c r="AC391" s="44"/>
      <c r="AD391" s="72"/>
      <c r="AE391" s="56"/>
      <c r="AF391" s="45"/>
      <c r="AG391" s="72"/>
      <c r="AH391" s="56"/>
      <c r="AI391" s="45"/>
      <c r="AK391" s="12"/>
      <c r="AL391" s="12"/>
      <c r="AM391" s="19"/>
      <c r="AQ391" s="13"/>
      <c r="AR391" s="13"/>
      <c r="AS391" s="13">
        <v>3.1</v>
      </c>
      <c r="AT391" s="14" t="s">
        <v>3</v>
      </c>
      <c r="AU391" s="13"/>
      <c r="AV391" s="13"/>
      <c r="AW391" s="12"/>
      <c r="AX391" s="12"/>
      <c r="AY391" s="13"/>
      <c r="AZ391" s="12"/>
    </row>
    <row r="392" spans="1:53" x14ac:dyDescent="0.25">
      <c r="A392" s="1" t="s">
        <v>2</v>
      </c>
      <c r="B392" s="2">
        <v>2.5</v>
      </c>
      <c r="C392" s="74">
        <f t="shared" si="73"/>
        <v>2.8285</v>
      </c>
      <c r="D392" s="70">
        <v>-112.61199999999999</v>
      </c>
      <c r="E392" s="10">
        <v>41.899000000000001</v>
      </c>
      <c r="F392" s="17">
        <v>7</v>
      </c>
      <c r="G392" s="1">
        <v>1975</v>
      </c>
      <c r="H392">
        <v>5</v>
      </c>
      <c r="I392">
        <v>15</v>
      </c>
      <c r="J392">
        <v>14</v>
      </c>
      <c r="K392">
        <v>9</v>
      </c>
      <c r="L392">
        <v>13.7</v>
      </c>
      <c r="M392" s="73">
        <f t="shared" si="74"/>
        <v>0.249</v>
      </c>
      <c r="N392" s="2">
        <v>0.01</v>
      </c>
      <c r="O392" s="3" t="s">
        <v>235</v>
      </c>
      <c r="P392" s="76"/>
      <c r="Q392" s="67">
        <f>Y392</f>
        <v>2.8285</v>
      </c>
      <c r="R392" s="72">
        <f>X392</f>
        <v>0.249</v>
      </c>
      <c r="S392" s="44"/>
      <c r="T392" s="14"/>
      <c r="W392" s="57">
        <v>2.5</v>
      </c>
      <c r="X392" s="72">
        <v>0.249</v>
      </c>
      <c r="Y392" s="56">
        <f>0.791*W392+0.851</f>
        <v>2.8285</v>
      </c>
      <c r="Z392" s="47"/>
      <c r="AA392" s="72"/>
      <c r="AB392" s="56"/>
      <c r="AC392" s="44"/>
      <c r="AD392" s="72"/>
      <c r="AE392" s="56"/>
      <c r="AF392" s="45"/>
      <c r="AG392" s="72"/>
      <c r="AH392" s="56"/>
      <c r="AI392" s="45"/>
      <c r="AK392" s="12"/>
      <c r="AL392" s="12"/>
      <c r="AM392" s="19"/>
      <c r="AQ392" s="13"/>
      <c r="AR392" s="13">
        <v>2.5</v>
      </c>
      <c r="AS392" s="13"/>
      <c r="AT392" s="14"/>
      <c r="AU392" s="13"/>
      <c r="AV392" s="13"/>
      <c r="AW392" s="12"/>
      <c r="AX392" s="12"/>
      <c r="AY392" s="13"/>
      <c r="AZ392" s="12"/>
    </row>
    <row r="393" spans="1:53" x14ac:dyDescent="0.25">
      <c r="A393" s="1" t="s">
        <v>2</v>
      </c>
      <c r="B393" s="2">
        <v>2.6</v>
      </c>
      <c r="C393" s="74">
        <f t="shared" si="73"/>
        <v>2.9076</v>
      </c>
      <c r="D393" s="70">
        <v>-112.545</v>
      </c>
      <c r="E393" s="10">
        <v>42.076000000000001</v>
      </c>
      <c r="F393" s="17">
        <v>10</v>
      </c>
      <c r="G393" s="1">
        <v>1975</v>
      </c>
      <c r="H393">
        <v>5</v>
      </c>
      <c r="I393">
        <v>19</v>
      </c>
      <c r="J393">
        <v>15</v>
      </c>
      <c r="K393">
        <v>18</v>
      </c>
      <c r="L393">
        <v>28.7</v>
      </c>
      <c r="M393" s="73">
        <f t="shared" si="74"/>
        <v>0.249</v>
      </c>
      <c r="N393" s="2">
        <v>0.01</v>
      </c>
      <c r="O393" s="3" t="s">
        <v>235</v>
      </c>
      <c r="P393" s="76"/>
      <c r="Q393" s="67">
        <f>Y393</f>
        <v>2.9076</v>
      </c>
      <c r="R393" s="72">
        <f>X393</f>
        <v>0.249</v>
      </c>
      <c r="S393" s="44"/>
      <c r="T393" s="14"/>
      <c r="W393" s="57">
        <v>2.6</v>
      </c>
      <c r="X393" s="72">
        <v>0.249</v>
      </c>
      <c r="Y393" s="56">
        <f>0.791*W393+0.851</f>
        <v>2.9076</v>
      </c>
      <c r="Z393" s="47"/>
      <c r="AA393" s="72"/>
      <c r="AB393" s="56"/>
      <c r="AC393" s="44"/>
      <c r="AD393" s="72"/>
      <c r="AE393" s="56"/>
      <c r="AF393" s="45"/>
      <c r="AG393" s="72"/>
      <c r="AH393" s="56"/>
      <c r="AI393" s="45"/>
      <c r="AK393" s="12"/>
      <c r="AL393" s="12"/>
      <c r="AM393" s="19"/>
      <c r="AQ393" s="13"/>
      <c r="AR393" s="13">
        <v>2.6</v>
      </c>
      <c r="AS393" s="13"/>
      <c r="AT393" s="14"/>
      <c r="AU393" s="13"/>
      <c r="AV393" s="13"/>
      <c r="AW393" s="12"/>
      <c r="AX393" s="12"/>
      <c r="AY393" s="13"/>
      <c r="AZ393" s="12"/>
    </row>
    <row r="394" spans="1:53" x14ac:dyDescent="0.25">
      <c r="A394" s="1" t="s">
        <v>2</v>
      </c>
      <c r="B394" s="2">
        <v>2.9</v>
      </c>
      <c r="C394" s="74">
        <f t="shared" si="73"/>
        <v>3.1448999999999998</v>
      </c>
      <c r="D394" s="70">
        <v>-112.506</v>
      </c>
      <c r="E394" s="10">
        <v>42.003999999999998</v>
      </c>
      <c r="F394" s="17">
        <v>1</v>
      </c>
      <c r="G394" s="1">
        <v>1975</v>
      </c>
      <c r="H394">
        <v>5</v>
      </c>
      <c r="I394">
        <v>19</v>
      </c>
      <c r="J394">
        <v>21</v>
      </c>
      <c r="K394">
        <v>37</v>
      </c>
      <c r="L394">
        <v>28.1</v>
      </c>
      <c r="M394" s="73">
        <f t="shared" si="74"/>
        <v>0.249</v>
      </c>
      <c r="N394" s="2">
        <v>0.01</v>
      </c>
      <c r="O394" s="3" t="s">
        <v>235</v>
      </c>
      <c r="P394" s="76"/>
      <c r="Q394" s="67">
        <f>Y394</f>
        <v>3.1448999999999998</v>
      </c>
      <c r="R394" s="72">
        <f>X394</f>
        <v>0.249</v>
      </c>
      <c r="S394" s="44"/>
      <c r="T394" s="14"/>
      <c r="W394" s="57">
        <v>2.9</v>
      </c>
      <c r="X394" s="72">
        <v>0.249</v>
      </c>
      <c r="Y394" s="56">
        <f>0.791*W394+0.851</f>
        <v>3.1448999999999998</v>
      </c>
      <c r="Z394" s="47"/>
      <c r="AA394" s="72"/>
      <c r="AB394" s="56"/>
      <c r="AC394" s="44"/>
      <c r="AD394" s="72"/>
      <c r="AE394" s="56"/>
      <c r="AF394" s="45"/>
      <c r="AG394" s="72"/>
      <c r="AH394" s="56"/>
      <c r="AI394" s="45"/>
      <c r="AK394" s="12"/>
      <c r="AL394" s="12"/>
      <c r="AM394" s="19"/>
      <c r="AQ394" s="13"/>
      <c r="AR394" s="13">
        <v>2.9</v>
      </c>
      <c r="AS394" s="13"/>
      <c r="AT394" s="14"/>
      <c r="AU394" s="13"/>
      <c r="AV394" s="13"/>
      <c r="AW394" s="12"/>
      <c r="AX394" s="12"/>
      <c r="AY394" s="13"/>
      <c r="AZ394" s="12"/>
    </row>
    <row r="395" spans="1:53" x14ac:dyDescent="0.25">
      <c r="A395" s="1" t="s">
        <v>2</v>
      </c>
      <c r="B395" s="2">
        <v>2.5</v>
      </c>
      <c r="C395" s="74">
        <f t="shared" si="73"/>
        <v>2.8285</v>
      </c>
      <c r="D395" s="70">
        <v>-112.783</v>
      </c>
      <c r="E395" s="10">
        <v>38.223999999999997</v>
      </c>
      <c r="F395" s="17">
        <v>7</v>
      </c>
      <c r="G395" s="1">
        <v>1975</v>
      </c>
      <c r="H395">
        <v>5</v>
      </c>
      <c r="I395">
        <v>20</v>
      </c>
      <c r="J395">
        <v>22</v>
      </c>
      <c r="K395">
        <v>32</v>
      </c>
      <c r="L395">
        <v>58</v>
      </c>
      <c r="M395" s="73">
        <f t="shared" si="74"/>
        <v>0.249</v>
      </c>
      <c r="N395" s="2">
        <v>0.01</v>
      </c>
      <c r="O395" s="3" t="s">
        <v>235</v>
      </c>
      <c r="P395" s="76"/>
      <c r="Q395" s="67">
        <f>Y395</f>
        <v>2.8285</v>
      </c>
      <c r="R395" s="72">
        <f>X395</f>
        <v>0.249</v>
      </c>
      <c r="S395" s="44"/>
      <c r="T395" s="14"/>
      <c r="W395" s="57">
        <v>2.5</v>
      </c>
      <c r="X395" s="72">
        <v>0.249</v>
      </c>
      <c r="Y395" s="56">
        <f>0.791*W395+0.851</f>
        <v>2.8285</v>
      </c>
      <c r="Z395" s="47"/>
      <c r="AA395" s="72"/>
      <c r="AB395" s="56"/>
      <c r="AC395" s="44"/>
      <c r="AD395" s="72"/>
      <c r="AE395" s="56"/>
      <c r="AF395" s="45"/>
      <c r="AG395" s="72"/>
      <c r="AH395" s="56"/>
      <c r="AI395" s="45"/>
      <c r="AK395" s="12"/>
      <c r="AL395" s="12"/>
      <c r="AM395" s="19"/>
      <c r="AQ395" s="13"/>
      <c r="AR395" s="13">
        <v>2.5</v>
      </c>
      <c r="AS395" s="13"/>
      <c r="AT395" s="14"/>
      <c r="AU395" s="13"/>
      <c r="AV395" s="13"/>
      <c r="AW395" s="12"/>
      <c r="AX395" s="12"/>
      <c r="AY395" s="13"/>
      <c r="AZ395" s="12"/>
    </row>
    <row r="396" spans="1:53" x14ac:dyDescent="0.25">
      <c r="A396" s="1" t="s">
        <v>2</v>
      </c>
      <c r="B396" s="2">
        <v>2.9</v>
      </c>
      <c r="C396" s="74">
        <f t="shared" si="73"/>
        <v>3.1448999999999998</v>
      </c>
      <c r="D396" s="70">
        <v>-112.50700000000001</v>
      </c>
      <c r="E396" s="10">
        <v>41.978000000000002</v>
      </c>
      <c r="F396" s="17">
        <v>7</v>
      </c>
      <c r="G396" s="1">
        <v>1975</v>
      </c>
      <c r="H396">
        <v>5</v>
      </c>
      <c r="I396">
        <v>29</v>
      </c>
      <c r="J396">
        <v>12</v>
      </c>
      <c r="K396">
        <v>29</v>
      </c>
      <c r="L396">
        <v>52.4</v>
      </c>
      <c r="M396" s="73">
        <f t="shared" si="74"/>
        <v>0.22900000000000001</v>
      </c>
      <c r="N396" s="2">
        <v>0.01</v>
      </c>
      <c r="O396" s="3" t="s">
        <v>235</v>
      </c>
      <c r="P396" s="76"/>
      <c r="Q396" s="67">
        <f>V396</f>
        <v>3.1448999999999998</v>
      </c>
      <c r="R396" s="72">
        <f>U396</f>
        <v>0.22900000000000001</v>
      </c>
      <c r="S396" s="57">
        <v>2.9</v>
      </c>
      <c r="T396" s="14" t="s">
        <v>3</v>
      </c>
      <c r="U396" s="26">
        <v>0.22900000000000001</v>
      </c>
      <c r="V396" s="56">
        <f>0.791*S396+0.851</f>
        <v>3.1448999999999998</v>
      </c>
      <c r="W396" s="44"/>
      <c r="X396" s="72"/>
      <c r="Z396" s="47"/>
      <c r="AA396" s="72"/>
      <c r="AB396" s="56"/>
      <c r="AC396" s="44"/>
      <c r="AD396" s="72"/>
      <c r="AE396" s="56"/>
      <c r="AF396" s="45"/>
      <c r="AG396" s="72"/>
      <c r="AH396" s="56"/>
      <c r="AI396" s="45"/>
      <c r="AK396" s="12"/>
      <c r="AL396" s="12"/>
      <c r="AM396" s="19"/>
      <c r="AQ396" s="13"/>
      <c r="AR396" s="13"/>
      <c r="AS396" s="13">
        <v>2.9</v>
      </c>
      <c r="AT396" s="14" t="s">
        <v>3</v>
      </c>
      <c r="AU396" s="13"/>
      <c r="AV396" s="13"/>
      <c r="AW396" s="12"/>
      <c r="AX396" s="12"/>
      <c r="AY396" s="13"/>
      <c r="AZ396" s="12"/>
    </row>
    <row r="397" spans="1:53" s="12" customFormat="1" ht="36.75" x14ac:dyDescent="0.25">
      <c r="A397" s="1" t="s">
        <v>1</v>
      </c>
      <c r="B397" s="2">
        <v>3.2</v>
      </c>
      <c r="C397" s="74">
        <f t="shared" si="73"/>
        <v>2.3328594000000002</v>
      </c>
      <c r="D397" s="70">
        <v>-108.77</v>
      </c>
      <c r="E397" s="10">
        <v>41.83</v>
      </c>
      <c r="F397" s="17">
        <v>10</v>
      </c>
      <c r="G397" s="1">
        <v>1975</v>
      </c>
      <c r="H397">
        <v>5</v>
      </c>
      <c r="I397">
        <v>30</v>
      </c>
      <c r="J397">
        <v>3</v>
      </c>
      <c r="K397">
        <v>25</v>
      </c>
      <c r="L397">
        <v>49.2</v>
      </c>
      <c r="M397" s="73">
        <f t="shared" si="74"/>
        <v>0.40100000000000002</v>
      </c>
      <c r="N397" s="2">
        <v>0.01</v>
      </c>
      <c r="O397" s="3" t="s">
        <v>235</v>
      </c>
      <c r="P397" s="76"/>
      <c r="Q397" s="67">
        <f>AE397</f>
        <v>2.3328594000000002</v>
      </c>
      <c r="R397" s="72">
        <f>AD397</f>
        <v>0.40100000000000002</v>
      </c>
      <c r="S397" s="44"/>
      <c r="T397" s="14"/>
      <c r="U397" s="26"/>
      <c r="V397" s="56"/>
      <c r="W397" s="44"/>
      <c r="X397" s="72"/>
      <c r="Y397" s="56"/>
      <c r="Z397" s="47"/>
      <c r="AA397" s="72"/>
      <c r="AB397" s="56"/>
      <c r="AC397" s="57">
        <v>3.2</v>
      </c>
      <c r="AD397" s="72">
        <v>0.40100000000000002</v>
      </c>
      <c r="AE397" s="56">
        <f>0.791*(1.697*AC397-3.557)+0.851</f>
        <v>2.3328594000000002</v>
      </c>
      <c r="AF397" s="45"/>
      <c r="AG397" s="72"/>
      <c r="AH397" s="56"/>
      <c r="AI397" s="45">
        <v>0</v>
      </c>
      <c r="AJ397" s="13">
        <v>3.2</v>
      </c>
      <c r="AK397" s="12">
        <v>0</v>
      </c>
      <c r="AL397" s="12">
        <v>0</v>
      </c>
      <c r="AM397" s="19"/>
      <c r="AO397" s="12">
        <v>460</v>
      </c>
      <c r="AP397" s="13"/>
      <c r="AQ397" s="13"/>
      <c r="AR397" s="13"/>
      <c r="AS397" s="13"/>
      <c r="AT397" s="14"/>
      <c r="AU397" s="13"/>
      <c r="AV397" s="13"/>
      <c r="AY397" s="13"/>
      <c r="AZ397" s="100" t="s">
        <v>237</v>
      </c>
      <c r="BA397"/>
    </row>
    <row r="398" spans="1:53" s="12" customFormat="1" x14ac:dyDescent="0.25">
      <c r="A398" s="1" t="s">
        <v>1</v>
      </c>
      <c r="B398" s="2">
        <v>3.7</v>
      </c>
      <c r="C398" s="74">
        <f t="shared" si="73"/>
        <v>3.0040229000000003</v>
      </c>
      <c r="D398" s="70">
        <v>-108.8</v>
      </c>
      <c r="E398" s="10">
        <v>41.91</v>
      </c>
      <c r="F398" s="17">
        <v>5</v>
      </c>
      <c r="G398" s="1">
        <v>1975</v>
      </c>
      <c r="H398">
        <v>6</v>
      </c>
      <c r="I398">
        <v>7</v>
      </c>
      <c r="J398">
        <v>4</v>
      </c>
      <c r="K398">
        <v>36</v>
      </c>
      <c r="L398">
        <v>21.7</v>
      </c>
      <c r="M398" s="73">
        <f t="shared" si="74"/>
        <v>0.40100000000000002</v>
      </c>
      <c r="N398" s="2">
        <v>0.01</v>
      </c>
      <c r="O398" s="3" t="s">
        <v>235</v>
      </c>
      <c r="P398" s="76"/>
      <c r="Q398" s="67">
        <f>AE398</f>
        <v>3.0040229000000003</v>
      </c>
      <c r="R398" s="72">
        <f>AD398</f>
        <v>0.40100000000000002</v>
      </c>
      <c r="S398" s="44"/>
      <c r="T398" s="14"/>
      <c r="U398" s="26"/>
      <c r="V398" s="56"/>
      <c r="W398" s="44"/>
      <c r="X398" s="72"/>
      <c r="Y398" s="56"/>
      <c r="Z398" s="47"/>
      <c r="AA398" s="72"/>
      <c r="AB398" s="56"/>
      <c r="AC398" s="57">
        <v>3.7</v>
      </c>
      <c r="AD398" s="72">
        <v>0.40100000000000002</v>
      </c>
      <c r="AE398" s="56">
        <f>0.791*(1.697*AC398-3.557)+0.851</f>
        <v>3.0040229000000003</v>
      </c>
      <c r="AF398" s="45"/>
      <c r="AG398" s="72"/>
      <c r="AH398" s="56"/>
      <c r="AI398" s="45">
        <v>0</v>
      </c>
      <c r="AJ398" s="13">
        <v>3.7</v>
      </c>
      <c r="AK398" s="12">
        <v>0</v>
      </c>
      <c r="AL398" s="12">
        <v>0</v>
      </c>
      <c r="AM398" s="19"/>
      <c r="AO398" s="12">
        <v>460</v>
      </c>
      <c r="AP398" s="13"/>
      <c r="AQ398" s="13"/>
      <c r="AR398" s="13"/>
      <c r="AS398" s="13"/>
      <c r="AT398" s="14"/>
      <c r="AU398" s="13"/>
      <c r="AV398" s="13"/>
      <c r="AY398" s="13"/>
    </row>
    <row r="399" spans="1:53" x14ac:dyDescent="0.25">
      <c r="A399" s="1" t="s">
        <v>2</v>
      </c>
      <c r="B399" s="2">
        <v>2.7</v>
      </c>
      <c r="C399" s="74">
        <f t="shared" si="73"/>
        <v>2.9867000000000004</v>
      </c>
      <c r="D399" s="70">
        <v>-112.346</v>
      </c>
      <c r="E399" s="10">
        <v>41.74</v>
      </c>
      <c r="F399" s="17">
        <v>7</v>
      </c>
      <c r="G399" s="1">
        <v>1975</v>
      </c>
      <c r="H399">
        <v>6</v>
      </c>
      <c r="I399">
        <v>13</v>
      </c>
      <c r="J399">
        <v>16</v>
      </c>
      <c r="K399">
        <v>9</v>
      </c>
      <c r="L399">
        <v>56.6</v>
      </c>
      <c r="M399" s="73">
        <f t="shared" si="74"/>
        <v>0.249</v>
      </c>
      <c r="N399" s="2">
        <v>0.01</v>
      </c>
      <c r="O399" s="3" t="s">
        <v>235</v>
      </c>
      <c r="P399" s="76"/>
      <c r="Q399" s="67">
        <f>Y399</f>
        <v>2.9867000000000004</v>
      </c>
      <c r="R399" s="72">
        <f>X399</f>
        <v>0.249</v>
      </c>
      <c r="S399" s="44"/>
      <c r="T399" s="14"/>
      <c r="W399" s="57">
        <v>2.7</v>
      </c>
      <c r="X399" s="72">
        <v>0.249</v>
      </c>
      <c r="Y399" s="56">
        <f>0.791*W399+0.851</f>
        <v>2.9867000000000004</v>
      </c>
      <c r="Z399" s="47"/>
      <c r="AA399" s="72"/>
      <c r="AB399" s="56"/>
      <c r="AC399" s="44"/>
      <c r="AD399" s="72"/>
      <c r="AE399" s="56"/>
      <c r="AF399" s="45"/>
      <c r="AG399" s="72"/>
      <c r="AH399" s="56"/>
      <c r="AI399" s="45"/>
      <c r="AK399" s="12"/>
      <c r="AL399" s="12"/>
      <c r="AM399" s="19"/>
      <c r="AQ399" s="13"/>
      <c r="AR399" s="13">
        <v>2.7</v>
      </c>
      <c r="AS399" s="13"/>
      <c r="AT399" s="14"/>
      <c r="AU399" s="13"/>
      <c r="AV399" s="13"/>
      <c r="AW399" s="12"/>
      <c r="AX399" s="12"/>
      <c r="AY399" s="13"/>
      <c r="AZ399" s="12"/>
      <c r="BA399" s="12"/>
    </row>
    <row r="400" spans="1:53" x14ac:dyDescent="0.25">
      <c r="A400" s="1" t="s">
        <v>2</v>
      </c>
      <c r="B400" s="2">
        <v>2.5</v>
      </c>
      <c r="C400" s="74">
        <f t="shared" si="73"/>
        <v>2.8285</v>
      </c>
      <c r="D400" s="70">
        <v>-112.477</v>
      </c>
      <c r="E400" s="10">
        <v>41.877000000000002</v>
      </c>
      <c r="F400" s="17">
        <v>7</v>
      </c>
      <c r="G400" s="1">
        <v>1975</v>
      </c>
      <c r="H400">
        <v>6</v>
      </c>
      <c r="I400">
        <v>21</v>
      </c>
      <c r="J400">
        <v>16</v>
      </c>
      <c r="K400">
        <v>4</v>
      </c>
      <c r="L400">
        <v>14.4</v>
      </c>
      <c r="M400" s="73">
        <f t="shared" si="74"/>
        <v>0.249</v>
      </c>
      <c r="N400" s="2">
        <v>0.01</v>
      </c>
      <c r="O400" s="3" t="s">
        <v>235</v>
      </c>
      <c r="P400" s="76"/>
      <c r="Q400" s="67">
        <f>Y400</f>
        <v>2.8285</v>
      </c>
      <c r="R400" s="72">
        <f>X400</f>
        <v>0.249</v>
      </c>
      <c r="S400" s="44"/>
      <c r="T400" s="14"/>
      <c r="W400" s="57">
        <v>2.5</v>
      </c>
      <c r="X400" s="72">
        <v>0.249</v>
      </c>
      <c r="Y400" s="56">
        <f>0.791*W400+0.851</f>
        <v>2.8285</v>
      </c>
      <c r="Z400" s="47"/>
      <c r="AA400" s="72"/>
      <c r="AB400" s="56"/>
      <c r="AC400" s="44"/>
      <c r="AD400" s="72"/>
      <c r="AE400" s="56"/>
      <c r="AF400" s="45"/>
      <c r="AG400" s="72"/>
      <c r="AH400" s="56"/>
      <c r="AI400" s="45"/>
      <c r="AK400" s="12"/>
      <c r="AL400" s="12"/>
      <c r="AM400" s="19"/>
      <c r="AQ400" s="13"/>
      <c r="AR400" s="13">
        <v>2.5</v>
      </c>
      <c r="AS400" s="13"/>
      <c r="AT400" s="14"/>
      <c r="AU400" s="13"/>
      <c r="AV400" s="13"/>
      <c r="AW400" s="12"/>
      <c r="AX400" s="12"/>
      <c r="AY400" s="13"/>
      <c r="AZ400" s="12"/>
    </row>
    <row r="401" spans="1:52" x14ac:dyDescent="0.25">
      <c r="A401" s="1" t="s">
        <v>2</v>
      </c>
      <c r="B401" s="2">
        <v>2.7</v>
      </c>
      <c r="C401" s="74">
        <f t="shared" si="73"/>
        <v>2.9867000000000004</v>
      </c>
      <c r="D401" s="70">
        <v>-112.495</v>
      </c>
      <c r="E401" s="10">
        <v>42.015000000000001</v>
      </c>
      <c r="F401" s="17">
        <v>7</v>
      </c>
      <c r="G401" s="1">
        <v>1975</v>
      </c>
      <c r="H401">
        <v>6</v>
      </c>
      <c r="I401">
        <v>29</v>
      </c>
      <c r="J401">
        <v>18</v>
      </c>
      <c r="K401">
        <v>59</v>
      </c>
      <c r="L401">
        <v>28.4</v>
      </c>
      <c r="M401" s="73">
        <f t="shared" si="74"/>
        <v>0.22900000000000001</v>
      </c>
      <c r="N401" s="2">
        <v>0.01</v>
      </c>
      <c r="O401" s="3" t="s">
        <v>235</v>
      </c>
      <c r="P401" s="76"/>
      <c r="Q401" s="67">
        <f>V401</f>
        <v>2.9867000000000004</v>
      </c>
      <c r="R401" s="72">
        <f>U401</f>
        <v>0.22900000000000001</v>
      </c>
      <c r="S401" s="57">
        <v>2.7</v>
      </c>
      <c r="T401" s="14" t="s">
        <v>3</v>
      </c>
      <c r="U401" s="26">
        <v>0.22900000000000001</v>
      </c>
      <c r="V401" s="56">
        <f>0.791*S401+0.851</f>
        <v>2.9867000000000004</v>
      </c>
      <c r="W401" s="44"/>
      <c r="X401" s="72"/>
      <c r="Z401" s="47"/>
      <c r="AA401" s="72"/>
      <c r="AB401" s="56"/>
      <c r="AC401" s="44"/>
      <c r="AD401" s="72"/>
      <c r="AE401" s="56"/>
      <c r="AF401" s="45"/>
      <c r="AG401" s="72"/>
      <c r="AH401" s="56"/>
      <c r="AI401" s="45"/>
      <c r="AK401" s="12"/>
      <c r="AL401" s="12"/>
      <c r="AM401" s="19"/>
      <c r="AQ401" s="13"/>
      <c r="AR401" s="13"/>
      <c r="AS401" s="13">
        <v>2.7</v>
      </c>
      <c r="AT401" s="14" t="s">
        <v>3</v>
      </c>
      <c r="AU401" s="13"/>
      <c r="AV401" s="13"/>
      <c r="AW401" s="12"/>
      <c r="AX401" s="12"/>
      <c r="AY401" s="13"/>
      <c r="AZ401" s="12"/>
    </row>
    <row r="402" spans="1:52" x14ac:dyDescent="0.25">
      <c r="A402" s="1" t="s">
        <v>2</v>
      </c>
      <c r="B402" s="2">
        <v>3</v>
      </c>
      <c r="C402" s="74">
        <f t="shared" si="73"/>
        <v>3.2240000000000002</v>
      </c>
      <c r="D402" s="70">
        <v>-112.54300000000001</v>
      </c>
      <c r="E402" s="10">
        <v>42.143000000000001</v>
      </c>
      <c r="F402" s="17">
        <v>14</v>
      </c>
      <c r="G402" s="1">
        <v>1975</v>
      </c>
      <c r="H402">
        <v>6</v>
      </c>
      <c r="I402">
        <v>30</v>
      </c>
      <c r="J402">
        <v>3</v>
      </c>
      <c r="K402">
        <v>26</v>
      </c>
      <c r="L402">
        <v>45.9</v>
      </c>
      <c r="M402" s="73">
        <f t="shared" si="74"/>
        <v>0.22900000000000001</v>
      </c>
      <c r="N402" s="2">
        <v>0.01</v>
      </c>
      <c r="O402" s="3" t="s">
        <v>235</v>
      </c>
      <c r="P402" s="76"/>
      <c r="Q402" s="67">
        <f>V402</f>
        <v>3.2240000000000002</v>
      </c>
      <c r="R402" s="72">
        <f>U402</f>
        <v>0.22900000000000001</v>
      </c>
      <c r="S402" s="59">
        <v>3</v>
      </c>
      <c r="T402" s="14" t="s">
        <v>3</v>
      </c>
      <c r="U402" s="26">
        <v>0.22900000000000001</v>
      </c>
      <c r="V402" s="56">
        <f>0.791*S402+0.851</f>
        <v>3.2240000000000002</v>
      </c>
      <c r="W402" s="44"/>
      <c r="X402" s="72"/>
      <c r="Z402" s="47"/>
      <c r="AA402" s="72"/>
      <c r="AB402" s="56"/>
      <c r="AC402" s="44"/>
      <c r="AD402" s="72"/>
      <c r="AE402" s="56"/>
      <c r="AF402" s="45"/>
      <c r="AG402" s="72"/>
      <c r="AH402" s="56"/>
      <c r="AI402" s="45"/>
      <c r="AK402" s="12"/>
      <c r="AL402" s="12"/>
      <c r="AM402" s="19"/>
      <c r="AQ402" s="13"/>
      <c r="AR402" s="13"/>
      <c r="AS402" s="19">
        <v>3</v>
      </c>
      <c r="AT402" s="14" t="s">
        <v>3</v>
      </c>
      <c r="AU402" s="13"/>
      <c r="AV402" s="13"/>
      <c r="AW402" s="12"/>
      <c r="AX402" s="12"/>
      <c r="AY402" s="13"/>
      <c r="AZ402" s="12"/>
    </row>
    <row r="403" spans="1:52" x14ac:dyDescent="0.25">
      <c r="A403" s="1" t="s">
        <v>2</v>
      </c>
      <c r="B403" s="2">
        <v>2.7</v>
      </c>
      <c r="C403" s="74">
        <f t="shared" si="73"/>
        <v>2.9867000000000004</v>
      </c>
      <c r="D403" s="70">
        <v>-112.47199999999999</v>
      </c>
      <c r="E403" s="10">
        <v>41.975999999999999</v>
      </c>
      <c r="F403" s="17">
        <v>7</v>
      </c>
      <c r="G403" s="1">
        <v>1975</v>
      </c>
      <c r="H403">
        <v>7</v>
      </c>
      <c r="I403">
        <v>7</v>
      </c>
      <c r="J403">
        <v>1</v>
      </c>
      <c r="K403">
        <v>33</v>
      </c>
      <c r="L403">
        <v>25</v>
      </c>
      <c r="M403" s="73">
        <f t="shared" si="74"/>
        <v>0.249</v>
      </c>
      <c r="N403" s="2">
        <v>0.01</v>
      </c>
      <c r="O403" s="3" t="s">
        <v>235</v>
      </c>
      <c r="P403" s="76"/>
      <c r="Q403" s="67">
        <f>Y403</f>
        <v>2.9867000000000004</v>
      </c>
      <c r="R403" s="72">
        <f>X403</f>
        <v>0.249</v>
      </c>
      <c r="S403" s="44"/>
      <c r="T403" s="14"/>
      <c r="W403" s="57">
        <v>2.7</v>
      </c>
      <c r="X403" s="72">
        <v>0.249</v>
      </c>
      <c r="Y403" s="56">
        <f>0.791*W403+0.851</f>
        <v>2.9867000000000004</v>
      </c>
      <c r="Z403" s="47"/>
      <c r="AA403" s="72"/>
      <c r="AB403" s="56"/>
      <c r="AC403" s="44"/>
      <c r="AD403" s="72"/>
      <c r="AE403" s="56"/>
      <c r="AF403" s="45"/>
      <c r="AG403" s="72"/>
      <c r="AH403" s="56"/>
      <c r="AI403" s="45"/>
      <c r="AK403" s="12"/>
      <c r="AL403" s="12"/>
      <c r="AM403" s="19"/>
      <c r="AQ403" s="13"/>
      <c r="AR403" s="13">
        <v>2.7</v>
      </c>
      <c r="AS403" s="13"/>
      <c r="AT403" s="14"/>
      <c r="AU403" s="13"/>
      <c r="AV403" s="13"/>
      <c r="AW403" s="12"/>
      <c r="AX403" s="12"/>
      <c r="AY403" s="13"/>
      <c r="AZ403" s="12"/>
    </row>
    <row r="404" spans="1:52" x14ac:dyDescent="0.25">
      <c r="A404" s="1" t="s">
        <v>2</v>
      </c>
      <c r="B404" s="2">
        <v>2.5</v>
      </c>
      <c r="C404" s="74">
        <f t="shared" si="73"/>
        <v>2.8285</v>
      </c>
      <c r="D404" s="70">
        <v>-111.58799999999999</v>
      </c>
      <c r="E404" s="10">
        <v>40.799999999999997</v>
      </c>
      <c r="F404" s="17">
        <v>7</v>
      </c>
      <c r="G404" s="1">
        <v>1975</v>
      </c>
      <c r="H404">
        <v>7</v>
      </c>
      <c r="I404">
        <v>7</v>
      </c>
      <c r="J404">
        <v>10</v>
      </c>
      <c r="K404">
        <v>11</v>
      </c>
      <c r="L404">
        <v>5.9</v>
      </c>
      <c r="M404" s="73">
        <f t="shared" si="74"/>
        <v>0.249</v>
      </c>
      <c r="N404" s="2">
        <v>0.01</v>
      </c>
      <c r="O404" s="3" t="s">
        <v>235</v>
      </c>
      <c r="P404" s="76"/>
      <c r="Q404" s="67">
        <f>Y404</f>
        <v>2.8285</v>
      </c>
      <c r="R404" s="72">
        <f>X404</f>
        <v>0.249</v>
      </c>
      <c r="S404" s="44"/>
      <c r="T404" s="14"/>
      <c r="W404" s="57">
        <v>2.5</v>
      </c>
      <c r="X404" s="72">
        <v>0.249</v>
      </c>
      <c r="Y404" s="56">
        <f>0.791*W404+0.851</f>
        <v>2.8285</v>
      </c>
      <c r="Z404" s="47"/>
      <c r="AA404" s="72"/>
      <c r="AB404" s="56"/>
      <c r="AC404" s="44"/>
      <c r="AD404" s="72"/>
      <c r="AE404" s="56"/>
      <c r="AF404" s="45"/>
      <c r="AG404" s="72"/>
      <c r="AH404" s="56"/>
      <c r="AI404" s="45"/>
      <c r="AK404" s="12"/>
      <c r="AL404" s="12"/>
      <c r="AM404" s="19"/>
      <c r="AQ404" s="13"/>
      <c r="AR404" s="13">
        <v>2.5</v>
      </c>
      <c r="AS404" s="13"/>
      <c r="AT404" s="14"/>
      <c r="AU404" s="13"/>
      <c r="AV404" s="13"/>
      <c r="AW404" s="12"/>
      <c r="AX404" s="12"/>
      <c r="AY404" s="13"/>
      <c r="AZ404" s="12"/>
    </row>
    <row r="405" spans="1:52" x14ac:dyDescent="0.25">
      <c r="A405" s="1" t="s">
        <v>2</v>
      </c>
      <c r="B405" s="2">
        <v>2.5</v>
      </c>
      <c r="C405" s="74">
        <f t="shared" si="73"/>
        <v>2.8285</v>
      </c>
      <c r="D405" s="70">
        <v>-112.432</v>
      </c>
      <c r="E405" s="10">
        <v>41.99</v>
      </c>
      <c r="F405" s="17">
        <v>7</v>
      </c>
      <c r="G405" s="1">
        <v>1975</v>
      </c>
      <c r="H405">
        <v>7</v>
      </c>
      <c r="I405">
        <v>9</v>
      </c>
      <c r="J405">
        <v>11</v>
      </c>
      <c r="K405">
        <v>12</v>
      </c>
      <c r="L405">
        <v>17.8</v>
      </c>
      <c r="M405" s="73">
        <f t="shared" si="74"/>
        <v>0.249</v>
      </c>
      <c r="N405" s="2">
        <v>0.01</v>
      </c>
      <c r="O405" s="3" t="s">
        <v>235</v>
      </c>
      <c r="P405" s="76"/>
      <c r="Q405" s="67">
        <f>Y405</f>
        <v>2.8285</v>
      </c>
      <c r="R405" s="72">
        <f>X405</f>
        <v>0.249</v>
      </c>
      <c r="S405" s="44"/>
      <c r="T405" s="14"/>
      <c r="W405" s="57">
        <v>2.5</v>
      </c>
      <c r="X405" s="72">
        <v>0.249</v>
      </c>
      <c r="Y405" s="56">
        <f>0.791*W405+0.851</f>
        <v>2.8285</v>
      </c>
      <c r="Z405" s="47"/>
      <c r="AA405" s="72"/>
      <c r="AB405" s="56"/>
      <c r="AC405" s="44"/>
      <c r="AD405" s="72"/>
      <c r="AE405" s="56"/>
      <c r="AF405" s="45"/>
      <c r="AG405" s="72"/>
      <c r="AH405" s="56"/>
      <c r="AI405" s="45"/>
      <c r="AK405" s="12"/>
      <c r="AL405" s="12"/>
      <c r="AM405" s="19"/>
      <c r="AQ405" s="13"/>
      <c r="AR405" s="13">
        <v>2.5</v>
      </c>
      <c r="AS405" s="13"/>
      <c r="AT405" s="14"/>
      <c r="AU405" s="13"/>
      <c r="AV405" s="13"/>
      <c r="AW405" s="12"/>
      <c r="AX405" s="12"/>
      <c r="AY405" s="13"/>
      <c r="AZ405" s="12"/>
    </row>
    <row r="406" spans="1:52" x14ac:dyDescent="0.25">
      <c r="A406" s="1" t="s">
        <v>2</v>
      </c>
      <c r="B406" s="2">
        <v>2.6</v>
      </c>
      <c r="C406" s="74">
        <f t="shared" si="73"/>
        <v>2.9076</v>
      </c>
      <c r="D406" s="70">
        <v>-112.473</v>
      </c>
      <c r="E406" s="10">
        <v>42.036999999999999</v>
      </c>
      <c r="F406" s="17">
        <v>5</v>
      </c>
      <c r="G406" s="1">
        <v>1975</v>
      </c>
      <c r="H406">
        <v>7</v>
      </c>
      <c r="I406">
        <v>16</v>
      </c>
      <c r="J406">
        <v>14</v>
      </c>
      <c r="K406">
        <v>33</v>
      </c>
      <c r="L406">
        <v>39.700000000000003</v>
      </c>
      <c r="M406" s="73">
        <f t="shared" si="74"/>
        <v>0.249</v>
      </c>
      <c r="N406" s="2">
        <v>0.01</v>
      </c>
      <c r="O406" s="3" t="s">
        <v>235</v>
      </c>
      <c r="P406" s="76"/>
      <c r="Q406" s="67">
        <f>Y406</f>
        <v>2.9076</v>
      </c>
      <c r="R406" s="72">
        <f>X406</f>
        <v>0.249</v>
      </c>
      <c r="S406" s="44"/>
      <c r="T406" s="14"/>
      <c r="W406" s="57">
        <v>2.6</v>
      </c>
      <c r="X406" s="72">
        <v>0.249</v>
      </c>
      <c r="Y406" s="56">
        <f>0.791*W406+0.851</f>
        <v>2.9076</v>
      </c>
      <c r="Z406" s="47"/>
      <c r="AA406" s="72"/>
      <c r="AB406" s="56"/>
      <c r="AC406" s="44"/>
      <c r="AD406" s="72"/>
      <c r="AE406" s="56"/>
      <c r="AF406" s="45"/>
      <c r="AG406" s="72"/>
      <c r="AH406" s="56"/>
      <c r="AI406" s="45"/>
      <c r="AK406" s="12"/>
      <c r="AL406" s="12"/>
      <c r="AM406" s="19"/>
      <c r="AQ406" s="13"/>
      <c r="AR406" s="13">
        <v>2.6</v>
      </c>
      <c r="AS406" s="13"/>
      <c r="AT406" s="14"/>
      <c r="AU406" s="13"/>
      <c r="AV406" s="13"/>
      <c r="AW406" s="12"/>
      <c r="AX406" s="12"/>
      <c r="AY406" s="13"/>
      <c r="AZ406" s="12"/>
    </row>
    <row r="407" spans="1:52" x14ac:dyDescent="0.25">
      <c r="A407" s="1" t="s">
        <v>2</v>
      </c>
      <c r="B407" s="2">
        <v>2.5</v>
      </c>
      <c r="C407" s="74">
        <f t="shared" si="73"/>
        <v>2.8285</v>
      </c>
      <c r="D407" s="70">
        <v>-112.48</v>
      </c>
      <c r="E407" s="10">
        <v>42.113</v>
      </c>
      <c r="F407" s="17">
        <v>3</v>
      </c>
      <c r="G407" s="1">
        <v>1975</v>
      </c>
      <c r="H407">
        <v>7</v>
      </c>
      <c r="I407">
        <v>26</v>
      </c>
      <c r="J407">
        <v>5</v>
      </c>
      <c r="K407">
        <v>31</v>
      </c>
      <c r="L407">
        <v>11.3</v>
      </c>
      <c r="M407" s="73">
        <f t="shared" si="74"/>
        <v>0.22900000000000001</v>
      </c>
      <c r="N407" s="2">
        <v>0.01</v>
      </c>
      <c r="O407" s="3" t="s">
        <v>235</v>
      </c>
      <c r="P407" s="76"/>
      <c r="Q407" s="67">
        <f>V407</f>
        <v>2.8285</v>
      </c>
      <c r="R407" s="72">
        <f>U407</f>
        <v>0.22900000000000001</v>
      </c>
      <c r="S407" s="57">
        <v>2.5</v>
      </c>
      <c r="T407" s="14" t="s">
        <v>3</v>
      </c>
      <c r="U407" s="26">
        <v>0.22900000000000001</v>
      </c>
      <c r="V407" s="56">
        <f>0.791*S407+0.851</f>
        <v>2.8285</v>
      </c>
      <c r="W407" s="44"/>
      <c r="X407" s="72"/>
      <c r="Z407" s="47"/>
      <c r="AA407" s="72"/>
      <c r="AB407" s="56"/>
      <c r="AC407" s="44"/>
      <c r="AD407" s="72"/>
      <c r="AE407" s="56"/>
      <c r="AF407" s="45"/>
      <c r="AG407" s="72"/>
      <c r="AH407" s="56"/>
      <c r="AI407" s="45"/>
      <c r="AK407" s="12"/>
      <c r="AL407" s="12"/>
      <c r="AM407" s="19"/>
      <c r="AQ407" s="13"/>
      <c r="AR407" s="13"/>
      <c r="AS407" s="13">
        <v>2.5</v>
      </c>
      <c r="AT407" s="14" t="s">
        <v>3</v>
      </c>
      <c r="AU407" s="13"/>
      <c r="AV407" s="13"/>
      <c r="AW407" s="12"/>
      <c r="AX407" s="12"/>
      <c r="AY407" s="13"/>
      <c r="AZ407" s="12"/>
    </row>
    <row r="408" spans="1:52" x14ac:dyDescent="0.25">
      <c r="A408" s="1" t="s">
        <v>2</v>
      </c>
      <c r="B408" s="2">
        <v>3.7</v>
      </c>
      <c r="C408" s="74">
        <f t="shared" si="73"/>
        <v>3.7777000000000003</v>
      </c>
      <c r="D408" s="70">
        <v>-112.44799999999999</v>
      </c>
      <c r="E408" s="10">
        <v>42.084000000000003</v>
      </c>
      <c r="F408" s="17">
        <v>4</v>
      </c>
      <c r="G408" s="1">
        <v>1975</v>
      </c>
      <c r="H408">
        <v>8</v>
      </c>
      <c r="I408">
        <v>16</v>
      </c>
      <c r="J408">
        <v>21</v>
      </c>
      <c r="K408">
        <v>20</v>
      </c>
      <c r="L408">
        <v>53.8</v>
      </c>
      <c r="M408" s="73">
        <f t="shared" si="74"/>
        <v>0.22900000000000001</v>
      </c>
      <c r="N408" s="2">
        <v>0.01</v>
      </c>
      <c r="O408" s="3" t="s">
        <v>235</v>
      </c>
      <c r="P408" s="76"/>
      <c r="Q408" s="67">
        <f>V408</f>
        <v>3.7777000000000003</v>
      </c>
      <c r="R408" s="72">
        <f>U408</f>
        <v>0.22900000000000001</v>
      </c>
      <c r="S408" s="57">
        <v>3.7</v>
      </c>
      <c r="T408" s="14" t="s">
        <v>3</v>
      </c>
      <c r="U408" s="26">
        <v>0.22900000000000001</v>
      </c>
      <c r="V408" s="56">
        <f>0.791*S408+0.851</f>
        <v>3.7777000000000003</v>
      </c>
      <c r="W408" s="44"/>
      <c r="X408" s="72"/>
      <c r="Z408" s="47"/>
      <c r="AA408" s="72"/>
      <c r="AB408" s="56"/>
      <c r="AC408" s="44"/>
      <c r="AD408" s="72"/>
      <c r="AE408" s="56"/>
      <c r="AF408" s="45"/>
      <c r="AG408" s="72"/>
      <c r="AH408" s="56"/>
      <c r="AI408" s="45"/>
      <c r="AK408" s="12"/>
      <c r="AL408" s="12"/>
      <c r="AM408" s="19"/>
      <c r="AQ408" s="13"/>
      <c r="AR408" s="13"/>
      <c r="AS408" s="13">
        <v>3.7</v>
      </c>
      <c r="AT408" s="14" t="s">
        <v>3</v>
      </c>
      <c r="AU408" s="13"/>
      <c r="AV408" s="13"/>
      <c r="AW408" s="12"/>
      <c r="AX408" s="12"/>
      <c r="AY408" s="13"/>
      <c r="AZ408" s="12"/>
    </row>
    <row r="409" spans="1:52" x14ac:dyDescent="0.25">
      <c r="A409" s="1" t="s">
        <v>2</v>
      </c>
      <c r="B409" s="2">
        <v>2.9</v>
      </c>
      <c r="C409" s="74">
        <f t="shared" si="73"/>
        <v>3.1448999999999998</v>
      </c>
      <c r="D409" s="70">
        <v>-112.589</v>
      </c>
      <c r="E409" s="10">
        <v>38.6</v>
      </c>
      <c r="F409" s="17">
        <v>7</v>
      </c>
      <c r="G409" s="1">
        <v>1975</v>
      </c>
      <c r="H409">
        <v>9</v>
      </c>
      <c r="I409">
        <v>10</v>
      </c>
      <c r="J409">
        <v>6</v>
      </c>
      <c r="K409">
        <v>39</v>
      </c>
      <c r="L409">
        <v>43</v>
      </c>
      <c r="M409" s="73">
        <f t="shared" si="74"/>
        <v>0.249</v>
      </c>
      <c r="N409" s="2">
        <v>0.01</v>
      </c>
      <c r="O409" s="3" t="s">
        <v>235</v>
      </c>
      <c r="P409" s="76"/>
      <c r="Q409" s="67">
        <f>Y409</f>
        <v>3.1448999999999998</v>
      </c>
      <c r="R409" s="72">
        <f>X409</f>
        <v>0.249</v>
      </c>
      <c r="S409" s="44"/>
      <c r="T409" s="14"/>
      <c r="W409" s="57">
        <v>2.9</v>
      </c>
      <c r="X409" s="72">
        <v>0.249</v>
      </c>
      <c r="Y409" s="56">
        <f>0.791*W409+0.851</f>
        <v>3.1448999999999998</v>
      </c>
      <c r="Z409" s="47"/>
      <c r="AA409" s="72"/>
      <c r="AB409" s="56"/>
      <c r="AC409" s="44"/>
      <c r="AD409" s="72"/>
      <c r="AE409" s="56"/>
      <c r="AF409" s="45"/>
      <c r="AG409" s="72"/>
      <c r="AH409" s="56"/>
      <c r="AI409" s="45"/>
      <c r="AK409" s="12"/>
      <c r="AL409" s="12"/>
      <c r="AM409" s="19"/>
      <c r="AQ409" s="13"/>
      <c r="AR409" s="13">
        <v>2.9</v>
      </c>
      <c r="AS409" s="13"/>
      <c r="AT409" s="14"/>
      <c r="AU409" s="13"/>
      <c r="AV409" s="13"/>
      <c r="AW409" s="12"/>
      <c r="AX409" s="12"/>
      <c r="AY409" s="13"/>
      <c r="AZ409" s="12"/>
    </row>
    <row r="410" spans="1:52" x14ac:dyDescent="0.25">
      <c r="A410" s="1" t="s">
        <v>2</v>
      </c>
      <c r="B410" s="2">
        <v>3.3</v>
      </c>
      <c r="C410" s="74">
        <f t="shared" si="73"/>
        <v>3.4613</v>
      </c>
      <c r="D410" s="70">
        <v>-112.45399999999999</v>
      </c>
      <c r="E410" s="10">
        <v>42.107999999999997</v>
      </c>
      <c r="F410" s="17">
        <v>8</v>
      </c>
      <c r="G410" s="1">
        <v>1975</v>
      </c>
      <c r="H410">
        <v>9</v>
      </c>
      <c r="I410">
        <v>12</v>
      </c>
      <c r="J410">
        <v>18</v>
      </c>
      <c r="K410">
        <v>26</v>
      </c>
      <c r="L410">
        <v>6.8</v>
      </c>
      <c r="M410" s="73">
        <f t="shared" si="74"/>
        <v>0.249</v>
      </c>
      <c r="N410" s="2">
        <v>0.01</v>
      </c>
      <c r="O410" s="3" t="s">
        <v>235</v>
      </c>
      <c r="P410" s="76"/>
      <c r="Q410" s="67">
        <f>Y410</f>
        <v>3.4613</v>
      </c>
      <c r="R410" s="72">
        <f>X410</f>
        <v>0.249</v>
      </c>
      <c r="S410" s="44"/>
      <c r="T410" s="14"/>
      <c r="W410" s="57">
        <v>3.3</v>
      </c>
      <c r="X410" s="72">
        <v>0.249</v>
      </c>
      <c r="Y410" s="56">
        <f>0.791*W410+0.851</f>
        <v>3.4613</v>
      </c>
      <c r="Z410" s="47"/>
      <c r="AA410" s="72"/>
      <c r="AB410" s="56"/>
      <c r="AC410" s="44"/>
      <c r="AD410" s="72"/>
      <c r="AE410" s="56"/>
      <c r="AF410" s="45"/>
      <c r="AG410" s="72"/>
      <c r="AH410" s="56"/>
      <c r="AI410" s="45"/>
      <c r="AK410" s="12"/>
      <c r="AL410" s="12"/>
      <c r="AM410" s="19"/>
      <c r="AQ410" s="13"/>
      <c r="AR410" s="13">
        <v>3.3</v>
      </c>
      <c r="AS410" s="13"/>
      <c r="AT410" s="14"/>
      <c r="AU410" s="13"/>
      <c r="AV410" s="13"/>
      <c r="AW410" s="12"/>
      <c r="AX410" s="12"/>
      <c r="AY410" s="13"/>
      <c r="AZ410" s="12"/>
    </row>
    <row r="411" spans="1:52" x14ac:dyDescent="0.25">
      <c r="A411" s="1" t="s">
        <v>2</v>
      </c>
      <c r="B411" s="2">
        <v>2.8</v>
      </c>
      <c r="C411" s="74">
        <f t="shared" si="73"/>
        <v>3.0657999999999999</v>
      </c>
      <c r="D411" s="70">
        <v>-112.38</v>
      </c>
      <c r="E411" s="10">
        <v>41.893000000000001</v>
      </c>
      <c r="F411" s="17">
        <v>7</v>
      </c>
      <c r="G411" s="1">
        <v>1975</v>
      </c>
      <c r="H411">
        <v>9</v>
      </c>
      <c r="I411">
        <v>14</v>
      </c>
      <c r="J411">
        <v>4</v>
      </c>
      <c r="K411">
        <v>13</v>
      </c>
      <c r="L411">
        <v>24.6</v>
      </c>
      <c r="M411" s="73">
        <f t="shared" si="74"/>
        <v>0.249</v>
      </c>
      <c r="N411" s="2">
        <v>0.01</v>
      </c>
      <c r="O411" s="3" t="s">
        <v>235</v>
      </c>
      <c r="P411" s="76"/>
      <c r="Q411" s="67">
        <f>Y411</f>
        <v>3.0657999999999999</v>
      </c>
      <c r="R411" s="72">
        <f>X411</f>
        <v>0.249</v>
      </c>
      <c r="S411" s="44"/>
      <c r="T411" s="14"/>
      <c r="W411" s="57">
        <v>2.8</v>
      </c>
      <c r="X411" s="72">
        <v>0.249</v>
      </c>
      <c r="Y411" s="56">
        <f>0.791*W411+0.851</f>
        <v>3.0657999999999999</v>
      </c>
      <c r="Z411" s="47"/>
      <c r="AA411" s="72"/>
      <c r="AB411" s="56"/>
      <c r="AC411" s="44"/>
      <c r="AD411" s="72"/>
      <c r="AE411" s="56"/>
      <c r="AF411" s="45"/>
      <c r="AG411" s="72"/>
      <c r="AH411" s="56"/>
      <c r="AI411" s="45"/>
      <c r="AK411" s="12"/>
      <c r="AL411" s="12"/>
      <c r="AM411" s="19"/>
      <c r="AQ411" s="13"/>
      <c r="AR411" s="13">
        <v>2.8</v>
      </c>
      <c r="AS411" s="13"/>
      <c r="AT411" s="14"/>
      <c r="AU411" s="13"/>
      <c r="AV411" s="13"/>
      <c r="AW411" s="12"/>
      <c r="AX411" s="12"/>
      <c r="AY411" s="13"/>
      <c r="AZ411" s="12"/>
    </row>
    <row r="412" spans="1:52" x14ac:dyDescent="0.25">
      <c r="A412" s="1" t="s">
        <v>2</v>
      </c>
      <c r="B412" s="2">
        <v>3.6</v>
      </c>
      <c r="C412" s="74">
        <f t="shared" si="73"/>
        <v>3.6986000000000003</v>
      </c>
      <c r="D412" s="70">
        <v>-112.45</v>
      </c>
      <c r="E412" s="10">
        <v>42.095999999999997</v>
      </c>
      <c r="F412" s="17">
        <v>6</v>
      </c>
      <c r="G412" s="1">
        <v>1975</v>
      </c>
      <c r="H412">
        <v>9</v>
      </c>
      <c r="I412">
        <v>22</v>
      </c>
      <c r="J412">
        <v>10</v>
      </c>
      <c r="K412">
        <v>42</v>
      </c>
      <c r="L412">
        <v>36.299999999999997</v>
      </c>
      <c r="M412" s="73">
        <f t="shared" si="74"/>
        <v>0.22900000000000001</v>
      </c>
      <c r="N412" s="2">
        <v>0.01</v>
      </c>
      <c r="O412" s="3" t="s">
        <v>235</v>
      </c>
      <c r="P412" s="76"/>
      <c r="Q412" s="67">
        <f>V412</f>
        <v>3.6986000000000003</v>
      </c>
      <c r="R412" s="72">
        <f>U412</f>
        <v>0.22900000000000001</v>
      </c>
      <c r="S412" s="57">
        <v>3.6</v>
      </c>
      <c r="T412" s="14" t="s">
        <v>3</v>
      </c>
      <c r="U412" s="26">
        <v>0.22900000000000001</v>
      </c>
      <c r="V412" s="56">
        <f>0.791*S412+0.851</f>
        <v>3.6986000000000003</v>
      </c>
      <c r="W412" s="44"/>
      <c r="X412" s="72"/>
      <c r="Z412" s="47"/>
      <c r="AA412" s="72"/>
      <c r="AB412" s="56"/>
      <c r="AC412" s="47">
        <v>4.2</v>
      </c>
      <c r="AD412" s="72">
        <v>0.40100000000000002</v>
      </c>
      <c r="AE412" s="56">
        <f>0.791*(1.697*AC412-3.557)+0.851</f>
        <v>3.6751864000000007</v>
      </c>
      <c r="AF412" s="45"/>
      <c r="AG412" s="72"/>
      <c r="AH412" s="56"/>
      <c r="AI412" s="45"/>
      <c r="AJ412" s="19">
        <v>4.2</v>
      </c>
      <c r="AK412" s="12"/>
      <c r="AL412" s="12"/>
      <c r="AM412" s="19"/>
      <c r="AQ412" s="13"/>
      <c r="AR412" s="13"/>
      <c r="AS412" s="13">
        <v>3.6</v>
      </c>
      <c r="AT412" s="14" t="s">
        <v>3</v>
      </c>
      <c r="AU412" s="13"/>
      <c r="AV412" s="13"/>
      <c r="AW412" s="12"/>
      <c r="AX412" s="12"/>
      <c r="AY412" s="13"/>
      <c r="AZ412" s="12"/>
    </row>
    <row r="413" spans="1:52" x14ac:dyDescent="0.25">
      <c r="A413" s="1" t="s">
        <v>2</v>
      </c>
      <c r="B413" s="2">
        <v>2.8</v>
      </c>
      <c r="C413" s="74">
        <f t="shared" si="73"/>
        <v>3.0657999999999999</v>
      </c>
      <c r="D413" s="70">
        <v>-111.504</v>
      </c>
      <c r="E413" s="10">
        <v>39.152000000000001</v>
      </c>
      <c r="F413" s="17">
        <v>7</v>
      </c>
      <c r="G413" s="1">
        <v>1975</v>
      </c>
      <c r="H413">
        <v>10</v>
      </c>
      <c r="I413">
        <v>6</v>
      </c>
      <c r="J413">
        <v>15</v>
      </c>
      <c r="K413">
        <v>50</v>
      </c>
      <c r="L413">
        <v>48.4</v>
      </c>
      <c r="M413" s="73">
        <f t="shared" si="74"/>
        <v>0.249</v>
      </c>
      <c r="N413" s="2">
        <v>0.01</v>
      </c>
      <c r="O413" s="3" t="s">
        <v>235</v>
      </c>
      <c r="P413" s="76"/>
      <c r="Q413" s="67">
        <f>Y413</f>
        <v>3.0657999999999999</v>
      </c>
      <c r="R413" s="72">
        <f>X413</f>
        <v>0.249</v>
      </c>
      <c r="S413" s="44"/>
      <c r="T413" s="14"/>
      <c r="W413" s="57">
        <v>2.8</v>
      </c>
      <c r="X413" s="72">
        <v>0.249</v>
      </c>
      <c r="Y413" s="56">
        <f>0.791*W413+0.851</f>
        <v>3.0657999999999999</v>
      </c>
      <c r="Z413" s="47"/>
      <c r="AA413" s="72"/>
      <c r="AB413" s="56"/>
      <c r="AC413" s="47">
        <v>4.2</v>
      </c>
      <c r="AD413" s="72">
        <v>0.40100000000000002</v>
      </c>
      <c r="AE413" s="56">
        <f>0.791*(1.697*AC413-3.557)+0.851</f>
        <v>3.6751864000000007</v>
      </c>
      <c r="AF413" s="45"/>
      <c r="AG413" s="72"/>
      <c r="AH413" s="56"/>
      <c r="AI413" s="45"/>
      <c r="AJ413" s="19">
        <v>4.2</v>
      </c>
      <c r="AK413" s="12"/>
      <c r="AL413" s="12"/>
      <c r="AM413" s="19"/>
      <c r="AQ413" s="13"/>
      <c r="AR413" s="13">
        <v>2.8</v>
      </c>
      <c r="AS413" s="13"/>
      <c r="AT413" s="14"/>
      <c r="AU413" s="13"/>
      <c r="AV413" s="13"/>
      <c r="AW413" s="12"/>
      <c r="AX413" s="12"/>
      <c r="AY413" s="13"/>
      <c r="AZ413" s="12"/>
    </row>
    <row r="414" spans="1:52" x14ac:dyDescent="0.25">
      <c r="A414" s="1" t="s">
        <v>2</v>
      </c>
      <c r="B414" s="2">
        <v>2.5</v>
      </c>
      <c r="C414" s="74">
        <f t="shared" si="73"/>
        <v>2.8285</v>
      </c>
      <c r="D414" s="70">
        <v>-112.248</v>
      </c>
      <c r="E414" s="10">
        <v>42.085999999999999</v>
      </c>
      <c r="F414" s="17">
        <v>0</v>
      </c>
      <c r="G414" s="1">
        <v>1975</v>
      </c>
      <c r="H414">
        <v>10</v>
      </c>
      <c r="I414">
        <v>9</v>
      </c>
      <c r="J414">
        <v>22</v>
      </c>
      <c r="K414">
        <v>9</v>
      </c>
      <c r="L414">
        <v>0.8</v>
      </c>
      <c r="M414" s="73">
        <f t="shared" si="74"/>
        <v>0.249</v>
      </c>
      <c r="N414" s="2">
        <v>0.01</v>
      </c>
      <c r="O414" s="3" t="s">
        <v>235</v>
      </c>
      <c r="P414" s="76"/>
      <c r="Q414" s="67">
        <f>Y414</f>
        <v>2.8285</v>
      </c>
      <c r="R414" s="72">
        <f>X414</f>
        <v>0.249</v>
      </c>
      <c r="S414" s="44"/>
      <c r="T414" s="14"/>
      <c r="W414" s="57">
        <v>2.5</v>
      </c>
      <c r="X414" s="72">
        <v>0.249</v>
      </c>
      <c r="Y414" s="56">
        <f>0.791*W414+0.851</f>
        <v>2.8285</v>
      </c>
      <c r="Z414" s="47"/>
      <c r="AA414" s="72"/>
      <c r="AB414" s="56"/>
      <c r="AC414" s="44"/>
      <c r="AD414" s="72"/>
      <c r="AE414" s="56"/>
      <c r="AF414" s="45"/>
      <c r="AG414" s="72"/>
      <c r="AH414" s="56"/>
      <c r="AI414" s="45"/>
      <c r="AK414" s="12"/>
      <c r="AL414" s="12"/>
      <c r="AM414" s="19"/>
      <c r="AQ414" s="13"/>
      <c r="AR414" s="13">
        <v>2.5</v>
      </c>
      <c r="AS414" s="13"/>
      <c r="AT414" s="14"/>
      <c r="AU414" s="13"/>
      <c r="AV414" s="13"/>
      <c r="AW414" s="12"/>
      <c r="AX414" s="12"/>
      <c r="AY414" s="13"/>
      <c r="AZ414" s="12"/>
    </row>
    <row r="415" spans="1:52" s="23" customFormat="1" x14ac:dyDescent="0.25">
      <c r="A415" s="1" t="s">
        <v>2</v>
      </c>
      <c r="B415" s="2">
        <v>2.7</v>
      </c>
      <c r="C415" s="74">
        <f t="shared" si="73"/>
        <v>2.9867000000000004</v>
      </c>
      <c r="D415" s="70">
        <v>-111.194</v>
      </c>
      <c r="E415" s="10">
        <v>40.555</v>
      </c>
      <c r="F415" s="17">
        <v>3</v>
      </c>
      <c r="G415" s="1">
        <v>1975</v>
      </c>
      <c r="H415">
        <v>10</v>
      </c>
      <c r="I415">
        <v>11</v>
      </c>
      <c r="J415">
        <v>0</v>
      </c>
      <c r="K415">
        <v>9</v>
      </c>
      <c r="L415">
        <v>56.3</v>
      </c>
      <c r="M415" s="73">
        <f t="shared" si="74"/>
        <v>0.22900000000000001</v>
      </c>
      <c r="N415" s="2">
        <v>0.01</v>
      </c>
      <c r="O415" s="3" t="s">
        <v>235</v>
      </c>
      <c r="P415" s="76"/>
      <c r="Q415" s="67">
        <f>V415</f>
        <v>2.9867000000000004</v>
      </c>
      <c r="R415" s="72">
        <f>U415</f>
        <v>0.22900000000000001</v>
      </c>
      <c r="S415" s="57">
        <v>2.7</v>
      </c>
      <c r="T415" s="14" t="s">
        <v>3</v>
      </c>
      <c r="U415" s="26">
        <v>0.22900000000000001</v>
      </c>
      <c r="V415" s="56">
        <f>0.791*S415+0.851</f>
        <v>2.9867000000000004</v>
      </c>
      <c r="W415" s="44"/>
      <c r="X415" s="72"/>
      <c r="Y415" s="56"/>
      <c r="Z415" s="47"/>
      <c r="AA415" s="72"/>
      <c r="AB415" s="56"/>
      <c r="AC415" s="44"/>
      <c r="AD415" s="72"/>
      <c r="AE415" s="56"/>
      <c r="AF415" s="45"/>
      <c r="AG415" s="72"/>
      <c r="AH415" s="56"/>
      <c r="AI415" s="45"/>
      <c r="AJ415" s="13"/>
      <c r="AK415" s="12"/>
      <c r="AL415" s="12"/>
      <c r="AM415" s="19"/>
      <c r="AN415" s="12"/>
      <c r="AO415" s="12"/>
      <c r="AP415" s="13"/>
      <c r="AQ415" s="13"/>
      <c r="AR415" s="13"/>
      <c r="AS415" s="13">
        <v>2.7</v>
      </c>
      <c r="AT415" s="14" t="s">
        <v>3</v>
      </c>
      <c r="AU415" s="13"/>
      <c r="AV415" s="13"/>
      <c r="AW415" s="12"/>
      <c r="AX415" s="12"/>
      <c r="AY415" s="13"/>
      <c r="AZ415" s="12"/>
    </row>
    <row r="416" spans="1:52" x14ac:dyDescent="0.25">
      <c r="A416" s="1" t="s">
        <v>2</v>
      </c>
      <c r="B416" s="2">
        <v>2.9</v>
      </c>
      <c r="C416" s="74">
        <f t="shared" si="73"/>
        <v>3.1448999999999998</v>
      </c>
      <c r="D416" s="70">
        <v>-111.539</v>
      </c>
      <c r="E416" s="10">
        <v>41.826000000000001</v>
      </c>
      <c r="F416" s="17">
        <v>7</v>
      </c>
      <c r="G416" s="1">
        <v>1975</v>
      </c>
      <c r="H416">
        <v>10</v>
      </c>
      <c r="I416">
        <v>11</v>
      </c>
      <c r="J416">
        <v>21</v>
      </c>
      <c r="K416">
        <v>55</v>
      </c>
      <c r="L416">
        <v>1.2</v>
      </c>
      <c r="M416" s="73">
        <f t="shared" si="74"/>
        <v>0.249</v>
      </c>
      <c r="N416" s="2">
        <v>0.01</v>
      </c>
      <c r="O416" s="3" t="s">
        <v>235</v>
      </c>
      <c r="P416" s="76"/>
      <c r="Q416" s="67">
        <f>Y416</f>
        <v>3.1448999999999998</v>
      </c>
      <c r="R416" s="72">
        <f>X416</f>
        <v>0.249</v>
      </c>
      <c r="S416" s="44"/>
      <c r="T416" s="14"/>
      <c r="W416" s="57">
        <v>2.9</v>
      </c>
      <c r="X416" s="72">
        <v>0.249</v>
      </c>
      <c r="Y416" s="56">
        <f t="shared" ref="Y416:Y423" si="75">0.791*W416+0.851</f>
        <v>3.1448999999999998</v>
      </c>
      <c r="Z416" s="47"/>
      <c r="AA416" s="72"/>
      <c r="AB416" s="56"/>
      <c r="AC416" s="44"/>
      <c r="AD416" s="72"/>
      <c r="AE416" s="56"/>
      <c r="AF416" s="45"/>
      <c r="AG416" s="72"/>
      <c r="AH416" s="56"/>
      <c r="AI416" s="45"/>
      <c r="AK416" s="12"/>
      <c r="AL416" s="12"/>
      <c r="AM416" s="19"/>
      <c r="AQ416" s="13"/>
      <c r="AR416" s="13">
        <v>2.9</v>
      </c>
      <c r="AS416" s="13"/>
      <c r="AT416" s="14"/>
      <c r="AU416" s="13"/>
      <c r="AV416" s="13"/>
      <c r="AW416" s="12"/>
      <c r="AX416" s="12"/>
      <c r="AY416" s="13"/>
      <c r="AZ416" s="12"/>
    </row>
    <row r="417" spans="1:52" x14ac:dyDescent="0.25">
      <c r="A417" s="1" t="s">
        <v>2</v>
      </c>
      <c r="B417" s="2">
        <v>2.7</v>
      </c>
      <c r="C417" s="74">
        <f t="shared" si="73"/>
        <v>2.9867000000000004</v>
      </c>
      <c r="D417" s="70">
        <v>-112.515</v>
      </c>
      <c r="E417" s="10">
        <v>41.982999999999997</v>
      </c>
      <c r="F417" s="17">
        <v>7</v>
      </c>
      <c r="G417" s="1">
        <v>1975</v>
      </c>
      <c r="H417">
        <v>10</v>
      </c>
      <c r="I417">
        <v>13</v>
      </c>
      <c r="J417">
        <v>6</v>
      </c>
      <c r="K417">
        <v>59</v>
      </c>
      <c r="L417">
        <v>25.6</v>
      </c>
      <c r="M417" s="73">
        <f t="shared" si="74"/>
        <v>0.249</v>
      </c>
      <c r="N417" s="2">
        <v>0.01</v>
      </c>
      <c r="O417" s="3" t="s">
        <v>235</v>
      </c>
      <c r="P417" s="76"/>
      <c r="Q417" s="67">
        <f>Y417</f>
        <v>2.9867000000000004</v>
      </c>
      <c r="R417" s="72">
        <f>X417</f>
        <v>0.249</v>
      </c>
      <c r="S417" s="44"/>
      <c r="T417" s="14"/>
      <c r="W417" s="57">
        <v>2.7</v>
      </c>
      <c r="X417" s="72">
        <v>0.249</v>
      </c>
      <c r="Y417" s="56">
        <f t="shared" si="75"/>
        <v>2.9867000000000004</v>
      </c>
      <c r="Z417" s="47"/>
      <c r="AA417" s="72"/>
      <c r="AB417" s="56"/>
      <c r="AC417" s="44"/>
      <c r="AD417" s="72"/>
      <c r="AE417" s="56"/>
      <c r="AF417" s="45"/>
      <c r="AG417" s="72"/>
      <c r="AH417" s="56"/>
      <c r="AI417" s="45"/>
      <c r="AK417" s="12"/>
      <c r="AL417" s="12"/>
      <c r="AM417" s="19"/>
      <c r="AQ417" s="13"/>
      <c r="AR417" s="13">
        <v>2.7</v>
      </c>
      <c r="AS417" s="13"/>
      <c r="AT417" s="14"/>
      <c r="AU417" s="13"/>
      <c r="AV417" s="13"/>
      <c r="AW417" s="12"/>
      <c r="AX417" s="12"/>
      <c r="AY417" s="13"/>
      <c r="AZ417" s="12"/>
    </row>
    <row r="418" spans="1:52" x14ac:dyDescent="0.25">
      <c r="A418" s="1" t="s">
        <v>2</v>
      </c>
      <c r="B418" s="2">
        <v>2.6</v>
      </c>
      <c r="C418" s="74">
        <f t="shared" si="73"/>
        <v>2.9076</v>
      </c>
      <c r="D418" s="70">
        <v>-111.623</v>
      </c>
      <c r="E418" s="10">
        <v>40.756999999999998</v>
      </c>
      <c r="F418" s="17">
        <v>8</v>
      </c>
      <c r="G418" s="1">
        <v>1975</v>
      </c>
      <c r="H418">
        <v>10</v>
      </c>
      <c r="I418">
        <v>22</v>
      </c>
      <c r="J418">
        <v>23</v>
      </c>
      <c r="K418">
        <v>34</v>
      </c>
      <c r="L418">
        <v>14.8</v>
      </c>
      <c r="M418" s="73">
        <f t="shared" si="74"/>
        <v>0.249</v>
      </c>
      <c r="N418" s="2">
        <v>0.01</v>
      </c>
      <c r="O418" s="3" t="s">
        <v>235</v>
      </c>
      <c r="P418" s="76"/>
      <c r="Q418" s="67">
        <f>Y418</f>
        <v>2.9076</v>
      </c>
      <c r="R418" s="72">
        <f>X418</f>
        <v>0.249</v>
      </c>
      <c r="S418" s="44"/>
      <c r="T418" s="14"/>
      <c r="W418" s="57">
        <v>2.6</v>
      </c>
      <c r="X418" s="72">
        <v>0.249</v>
      </c>
      <c r="Y418" s="56">
        <f t="shared" si="75"/>
        <v>2.9076</v>
      </c>
      <c r="Z418" s="47"/>
      <c r="AA418" s="72"/>
      <c r="AB418" s="56"/>
      <c r="AC418" s="44"/>
      <c r="AD418" s="72"/>
      <c r="AE418" s="56"/>
      <c r="AF418" s="45"/>
      <c r="AG418" s="72"/>
      <c r="AH418" s="56"/>
      <c r="AI418" s="45"/>
      <c r="AK418" s="12"/>
      <c r="AL418" s="12"/>
      <c r="AM418" s="19"/>
      <c r="AQ418" s="13"/>
      <c r="AR418" s="13">
        <v>2.6</v>
      </c>
      <c r="AS418" s="13"/>
      <c r="AT418" s="14"/>
      <c r="AU418" s="13"/>
      <c r="AV418" s="13"/>
      <c r="AW418" s="12"/>
      <c r="AX418" s="12"/>
      <c r="AY418" s="13"/>
      <c r="AZ418" s="12"/>
    </row>
    <row r="419" spans="1:52" x14ac:dyDescent="0.25">
      <c r="A419" s="1" t="s">
        <v>2</v>
      </c>
      <c r="B419" s="2">
        <v>3.2</v>
      </c>
      <c r="C419" s="74">
        <f t="shared" si="73"/>
        <v>3.3822000000000001</v>
      </c>
      <c r="D419" s="70">
        <v>-112.536</v>
      </c>
      <c r="E419" s="10">
        <v>41.956000000000003</v>
      </c>
      <c r="F419" s="17">
        <v>7</v>
      </c>
      <c r="G419" s="1">
        <v>1975</v>
      </c>
      <c r="H419">
        <v>11</v>
      </c>
      <c r="I419">
        <v>17</v>
      </c>
      <c r="J419">
        <v>8</v>
      </c>
      <c r="K419">
        <v>21</v>
      </c>
      <c r="L419">
        <v>11.2</v>
      </c>
      <c r="M419" s="73">
        <f t="shared" si="74"/>
        <v>0.249</v>
      </c>
      <c r="N419" s="2">
        <v>0.01</v>
      </c>
      <c r="O419" s="3" t="s">
        <v>235</v>
      </c>
      <c r="P419" s="76"/>
      <c r="Q419" s="67">
        <f>Y419</f>
        <v>3.3822000000000001</v>
      </c>
      <c r="R419" s="72">
        <f>X419</f>
        <v>0.249</v>
      </c>
      <c r="S419" s="44"/>
      <c r="T419" s="14"/>
      <c r="W419" s="57">
        <v>3.2</v>
      </c>
      <c r="X419" s="72">
        <v>0.249</v>
      </c>
      <c r="Y419" s="56">
        <f t="shared" si="75"/>
        <v>3.3822000000000001</v>
      </c>
      <c r="Z419" s="47"/>
      <c r="AA419" s="72"/>
      <c r="AB419" s="56"/>
      <c r="AC419" s="44"/>
      <c r="AD419" s="72"/>
      <c r="AE419" s="56"/>
      <c r="AF419" s="45"/>
      <c r="AG419" s="72"/>
      <c r="AH419" s="56"/>
      <c r="AI419" s="45"/>
      <c r="AK419" s="12"/>
      <c r="AL419" s="12"/>
      <c r="AM419" s="19"/>
      <c r="AQ419" s="13"/>
      <c r="AR419" s="13">
        <v>3.2</v>
      </c>
      <c r="AS419" s="13"/>
      <c r="AT419" s="14"/>
      <c r="AU419" s="13"/>
      <c r="AV419" s="13"/>
      <c r="AW419" s="12"/>
      <c r="AX419" s="12"/>
      <c r="AY419" s="13"/>
      <c r="AZ419" s="12"/>
    </row>
    <row r="420" spans="1:52" x14ac:dyDescent="0.25">
      <c r="A420" s="1" t="s">
        <v>2</v>
      </c>
      <c r="B420" s="2">
        <v>2.5</v>
      </c>
      <c r="C420" s="74">
        <f t="shared" si="73"/>
        <v>2.8285</v>
      </c>
      <c r="D420" s="70">
        <v>-112.53400000000001</v>
      </c>
      <c r="E420" s="10">
        <v>42.033999999999999</v>
      </c>
      <c r="F420" s="17">
        <v>5</v>
      </c>
      <c r="G420" s="1">
        <v>1975</v>
      </c>
      <c r="H420">
        <v>12</v>
      </c>
      <c r="I420">
        <v>7</v>
      </c>
      <c r="J420">
        <v>16</v>
      </c>
      <c r="K420">
        <v>58</v>
      </c>
      <c r="L420">
        <v>22.4</v>
      </c>
      <c r="M420" s="73">
        <f t="shared" si="74"/>
        <v>0.249</v>
      </c>
      <c r="N420" s="2">
        <v>0.01</v>
      </c>
      <c r="O420" s="3" t="s">
        <v>235</v>
      </c>
      <c r="P420" s="76"/>
      <c r="Q420" s="67">
        <f>Y420</f>
        <v>2.8285</v>
      </c>
      <c r="R420" s="72">
        <f>X420</f>
        <v>0.249</v>
      </c>
      <c r="S420" s="44"/>
      <c r="T420" s="14"/>
      <c r="W420" s="57">
        <v>2.5</v>
      </c>
      <c r="X420" s="72">
        <v>0.249</v>
      </c>
      <c r="Y420" s="56">
        <f t="shared" si="75"/>
        <v>2.8285</v>
      </c>
      <c r="Z420" s="47"/>
      <c r="AA420" s="72"/>
      <c r="AB420" s="56"/>
      <c r="AC420" s="44"/>
      <c r="AD420" s="72"/>
      <c r="AE420" s="56"/>
      <c r="AF420" s="45"/>
      <c r="AG420" s="72"/>
      <c r="AH420" s="56"/>
      <c r="AI420" s="45"/>
      <c r="AK420" s="12"/>
      <c r="AL420" s="12"/>
      <c r="AM420" s="19"/>
      <c r="AQ420" s="13"/>
      <c r="AR420" s="13">
        <v>2.5</v>
      </c>
      <c r="AS420" s="13"/>
      <c r="AT420" s="14"/>
      <c r="AU420" s="13"/>
      <c r="AV420" s="13"/>
      <c r="AW420" s="12"/>
      <c r="AX420" s="12"/>
      <c r="AY420" s="13"/>
      <c r="AZ420" s="12"/>
    </row>
    <row r="421" spans="1:52" x14ac:dyDescent="0.25">
      <c r="A421" s="1" t="s">
        <v>2</v>
      </c>
      <c r="B421" s="2">
        <v>2.6</v>
      </c>
      <c r="C421" s="74">
        <f t="shared" si="73"/>
        <v>2.9033657853658537</v>
      </c>
      <c r="D421" s="70">
        <v>-112.495</v>
      </c>
      <c r="E421" s="10">
        <v>42.026000000000003</v>
      </c>
      <c r="F421" s="17">
        <v>7</v>
      </c>
      <c r="G421" s="1">
        <v>1975</v>
      </c>
      <c r="H421">
        <v>12</v>
      </c>
      <c r="I421">
        <v>20</v>
      </c>
      <c r="J421">
        <v>1</v>
      </c>
      <c r="K421">
        <v>44</v>
      </c>
      <c r="L421">
        <v>12.7</v>
      </c>
      <c r="M421" s="73">
        <f t="shared" si="74"/>
        <v>0.16974077375256788</v>
      </c>
      <c r="N421" s="2">
        <v>0.01</v>
      </c>
      <c r="O421" s="3" t="s">
        <v>236</v>
      </c>
      <c r="P421" s="76">
        <f>1/((1/X421^2)+(1/AA421^2))</f>
        <v>2.8811930274120441E-2</v>
      </c>
      <c r="Q421" s="67">
        <f>(P421/X421^2*Y421)+(P421/AA421^2*AB421)</f>
        <v>2.9033657853658537</v>
      </c>
      <c r="R421" s="72">
        <f>SQRT(P421)</f>
        <v>0.16974077375256788</v>
      </c>
      <c r="S421" s="44"/>
      <c r="T421" s="14"/>
      <c r="W421" s="57">
        <v>2.6</v>
      </c>
      <c r="X421" s="72">
        <v>0.249</v>
      </c>
      <c r="Y421" s="56">
        <f t="shared" si="75"/>
        <v>2.9076</v>
      </c>
      <c r="Z421" s="59">
        <v>2.7</v>
      </c>
      <c r="AA421" s="72">
        <v>0.23200000000000001</v>
      </c>
      <c r="AB421" s="56">
        <f>0.791*(Z421-0.11)+0.851</f>
        <v>2.8996900000000001</v>
      </c>
      <c r="AC421" s="44"/>
      <c r="AD421" s="72"/>
      <c r="AE421" s="56"/>
      <c r="AF421" s="45"/>
      <c r="AG421" s="72"/>
      <c r="AH421" s="56"/>
      <c r="AI421" s="45" t="s">
        <v>88</v>
      </c>
      <c r="AK421" s="12"/>
      <c r="AL421" s="12" t="s">
        <v>89</v>
      </c>
      <c r="AM421" s="19">
        <v>2.7</v>
      </c>
      <c r="AQ421" s="13"/>
      <c r="AR421" s="13">
        <v>2.6</v>
      </c>
      <c r="AS421" s="13"/>
      <c r="AT421" s="14"/>
      <c r="AU421" s="13"/>
      <c r="AV421" s="13"/>
      <c r="AW421" s="12"/>
      <c r="AX421" s="12"/>
      <c r="AY421" s="13"/>
      <c r="AZ421" s="12"/>
    </row>
    <row r="422" spans="1:52" x14ac:dyDescent="0.25">
      <c r="A422" s="1" t="s">
        <v>2</v>
      </c>
      <c r="B422" s="2">
        <v>2.5</v>
      </c>
      <c r="C422" s="74">
        <f t="shared" si="73"/>
        <v>2.8285</v>
      </c>
      <c r="D422" s="70">
        <v>-110.64700000000001</v>
      </c>
      <c r="E422" s="10">
        <v>39.493000000000002</v>
      </c>
      <c r="F422" s="17">
        <v>7</v>
      </c>
      <c r="G422" s="1">
        <v>1975</v>
      </c>
      <c r="H422">
        <v>12</v>
      </c>
      <c r="I422">
        <v>20</v>
      </c>
      <c r="J422">
        <v>6</v>
      </c>
      <c r="K422">
        <v>31</v>
      </c>
      <c r="L422">
        <v>5.9</v>
      </c>
      <c r="M422" s="73">
        <f t="shared" si="74"/>
        <v>0.249</v>
      </c>
      <c r="N422" s="2">
        <v>0.01</v>
      </c>
      <c r="O422" s="3" t="s">
        <v>235</v>
      </c>
      <c r="P422" s="76"/>
      <c r="Q422" s="67">
        <f>Y422</f>
        <v>2.8285</v>
      </c>
      <c r="R422" s="72">
        <f>X422</f>
        <v>0.249</v>
      </c>
      <c r="S422" s="44"/>
      <c r="T422" s="14"/>
      <c r="W422" s="57">
        <v>2.5</v>
      </c>
      <c r="X422" s="72">
        <v>0.249</v>
      </c>
      <c r="Y422" s="56">
        <f t="shared" si="75"/>
        <v>2.8285</v>
      </c>
      <c r="Z422" s="47"/>
      <c r="AA422" s="72"/>
      <c r="AB422" s="56"/>
      <c r="AC422" s="44"/>
      <c r="AD422" s="72"/>
      <c r="AE422" s="56"/>
      <c r="AF422" s="45"/>
      <c r="AG422" s="72"/>
      <c r="AH422" s="56"/>
      <c r="AI422" s="45"/>
      <c r="AK422" s="12"/>
      <c r="AL422" s="12"/>
      <c r="AM422" s="19"/>
      <c r="AQ422" s="13"/>
      <c r="AR422" s="13">
        <v>2.5</v>
      </c>
      <c r="AS422" s="13"/>
      <c r="AT422" s="14"/>
      <c r="AU422" s="13"/>
      <c r="AV422" s="13"/>
      <c r="AW422" s="12"/>
      <c r="AX422" s="12"/>
      <c r="AY422" s="13"/>
      <c r="AZ422" s="12"/>
    </row>
    <row r="423" spans="1:52" x14ac:dyDescent="0.25">
      <c r="A423" s="1" t="s">
        <v>2</v>
      </c>
      <c r="B423" s="2">
        <v>2.5</v>
      </c>
      <c r="C423" s="74">
        <f t="shared" si="73"/>
        <v>2.8285</v>
      </c>
      <c r="D423" s="70">
        <v>-112.661</v>
      </c>
      <c r="E423" s="10">
        <v>42.033000000000001</v>
      </c>
      <c r="F423" s="17">
        <v>7</v>
      </c>
      <c r="G423" s="1">
        <v>1976</v>
      </c>
      <c r="H423">
        <v>1</v>
      </c>
      <c r="I423">
        <v>5</v>
      </c>
      <c r="J423">
        <v>20</v>
      </c>
      <c r="K423">
        <v>29</v>
      </c>
      <c r="L423">
        <v>25.2</v>
      </c>
      <c r="M423" s="73">
        <f t="shared" si="74"/>
        <v>0.249</v>
      </c>
      <c r="N423" s="2">
        <v>0.01</v>
      </c>
      <c r="O423" s="3" t="s">
        <v>235</v>
      </c>
      <c r="P423" s="76"/>
      <c r="Q423" s="67">
        <f>Y423</f>
        <v>2.8285</v>
      </c>
      <c r="R423" s="72">
        <f>X423</f>
        <v>0.249</v>
      </c>
      <c r="S423" s="44"/>
      <c r="T423" s="14"/>
      <c r="W423" s="57">
        <v>2.5</v>
      </c>
      <c r="X423" s="72">
        <v>0.249</v>
      </c>
      <c r="Y423" s="56">
        <f t="shared" si="75"/>
        <v>2.8285</v>
      </c>
      <c r="Z423" s="47"/>
      <c r="AA423" s="72"/>
      <c r="AB423" s="56"/>
      <c r="AC423" s="44"/>
      <c r="AD423" s="72"/>
      <c r="AE423" s="56"/>
      <c r="AF423" s="45"/>
      <c r="AG423" s="72"/>
      <c r="AH423" s="56"/>
      <c r="AI423" s="45"/>
      <c r="AK423" s="12"/>
      <c r="AL423" s="12"/>
      <c r="AM423" s="19"/>
      <c r="AQ423" s="13"/>
      <c r="AR423" s="13">
        <v>2.5</v>
      </c>
      <c r="AS423" s="13"/>
      <c r="AT423" s="14"/>
      <c r="AU423" s="13"/>
      <c r="AV423" s="13"/>
      <c r="AW423" s="12"/>
      <c r="AX423" s="12"/>
      <c r="AY423" s="13"/>
      <c r="AZ423" s="12"/>
    </row>
    <row r="424" spans="1:52" x14ac:dyDescent="0.25">
      <c r="A424" s="1" t="s">
        <v>2</v>
      </c>
      <c r="B424" s="2">
        <v>2.6</v>
      </c>
      <c r="C424" s="74">
        <f t="shared" si="73"/>
        <v>2.9076</v>
      </c>
      <c r="D424" s="70">
        <v>-111.83799999999999</v>
      </c>
      <c r="E424" s="10">
        <v>41.271000000000001</v>
      </c>
      <c r="F424" s="17">
        <v>13</v>
      </c>
      <c r="G424" s="1">
        <v>1976</v>
      </c>
      <c r="H424">
        <v>2</v>
      </c>
      <c r="I424">
        <v>11</v>
      </c>
      <c r="J424">
        <v>3</v>
      </c>
      <c r="K424">
        <v>28</v>
      </c>
      <c r="L424">
        <v>14.8</v>
      </c>
      <c r="M424" s="73">
        <f t="shared" si="74"/>
        <v>0.22900000000000001</v>
      </c>
      <c r="N424" s="2">
        <v>0.01</v>
      </c>
      <c r="O424" s="3" t="s">
        <v>235</v>
      </c>
      <c r="P424" s="76"/>
      <c r="Q424" s="67">
        <f>V424</f>
        <v>2.9076</v>
      </c>
      <c r="R424" s="72">
        <f>U424</f>
        <v>0.22900000000000001</v>
      </c>
      <c r="S424" s="57">
        <v>2.6</v>
      </c>
      <c r="T424" s="14" t="s">
        <v>3</v>
      </c>
      <c r="U424" s="26">
        <v>0.22900000000000001</v>
      </c>
      <c r="V424" s="56">
        <f>0.791*S424+0.851</f>
        <v>2.9076</v>
      </c>
      <c r="W424" s="44"/>
      <c r="X424" s="72"/>
      <c r="Z424" s="47"/>
      <c r="AA424" s="72"/>
      <c r="AB424" s="56"/>
      <c r="AC424" s="44"/>
      <c r="AD424" s="72"/>
      <c r="AE424" s="56"/>
      <c r="AF424" s="45"/>
      <c r="AG424" s="72"/>
      <c r="AH424" s="56"/>
      <c r="AI424" s="45"/>
      <c r="AK424" s="12"/>
      <c r="AL424" s="12"/>
      <c r="AM424" s="19"/>
      <c r="AQ424" s="13"/>
      <c r="AR424" s="13"/>
      <c r="AS424" s="13">
        <v>2.6</v>
      </c>
      <c r="AT424" s="14" t="s">
        <v>3</v>
      </c>
      <c r="AU424" s="13"/>
      <c r="AV424" s="13"/>
      <c r="AW424" s="12"/>
      <c r="AX424" s="12"/>
      <c r="AY424" s="13"/>
      <c r="AZ424" s="12"/>
    </row>
    <row r="425" spans="1:52" x14ac:dyDescent="0.25">
      <c r="A425" s="1" t="s">
        <v>2</v>
      </c>
      <c r="B425" s="2">
        <v>2.7</v>
      </c>
      <c r="C425" s="74">
        <f t="shared" si="73"/>
        <v>2.9867000000000004</v>
      </c>
      <c r="D425" s="70">
        <v>-113.093</v>
      </c>
      <c r="E425" s="10">
        <v>38.095999999999997</v>
      </c>
      <c r="F425" s="17">
        <v>7</v>
      </c>
      <c r="G425" s="1">
        <v>1976</v>
      </c>
      <c r="H425">
        <v>2</v>
      </c>
      <c r="I425">
        <v>15</v>
      </c>
      <c r="J425">
        <v>5</v>
      </c>
      <c r="K425">
        <v>39</v>
      </c>
      <c r="L425">
        <v>54.2</v>
      </c>
      <c r="M425" s="73">
        <f t="shared" si="74"/>
        <v>0.249</v>
      </c>
      <c r="N425" s="2">
        <v>0.01</v>
      </c>
      <c r="O425" s="3" t="s">
        <v>235</v>
      </c>
      <c r="P425" s="76"/>
      <c r="Q425" s="67">
        <f>Y425</f>
        <v>2.9867000000000004</v>
      </c>
      <c r="R425" s="72">
        <f>X425</f>
        <v>0.249</v>
      </c>
      <c r="S425" s="44"/>
      <c r="T425" s="14"/>
      <c r="W425" s="57">
        <v>2.7</v>
      </c>
      <c r="X425" s="72">
        <v>0.249</v>
      </c>
      <c r="Y425" s="56">
        <f>0.791*W425+0.851</f>
        <v>2.9867000000000004</v>
      </c>
      <c r="Z425" s="47"/>
      <c r="AA425" s="72"/>
      <c r="AB425" s="56"/>
      <c r="AC425" s="44"/>
      <c r="AD425" s="72"/>
      <c r="AE425" s="56"/>
      <c r="AF425" s="45"/>
      <c r="AG425" s="72"/>
      <c r="AH425" s="56"/>
      <c r="AI425" s="45"/>
      <c r="AK425" s="12"/>
      <c r="AL425" s="12"/>
      <c r="AM425" s="19"/>
      <c r="AQ425" s="13"/>
      <c r="AR425" s="13">
        <v>2.7</v>
      </c>
      <c r="AS425" s="13"/>
      <c r="AT425" s="14"/>
      <c r="AU425" s="13"/>
      <c r="AV425" s="13"/>
      <c r="AW425" s="12"/>
      <c r="AX425" s="12"/>
      <c r="AY425" s="13"/>
      <c r="AZ425" s="12"/>
    </row>
    <row r="426" spans="1:52" x14ac:dyDescent="0.25">
      <c r="A426" s="1" t="s">
        <v>2</v>
      </c>
      <c r="B426" s="2">
        <v>3</v>
      </c>
      <c r="C426" s="74">
        <f t="shared" si="73"/>
        <v>3.2240000000000002</v>
      </c>
      <c r="D426" s="70">
        <v>-112.554</v>
      </c>
      <c r="E426" s="10">
        <v>41.997999999999998</v>
      </c>
      <c r="F426" s="17">
        <v>0</v>
      </c>
      <c r="G426" s="1">
        <v>1976</v>
      </c>
      <c r="H426">
        <v>2</v>
      </c>
      <c r="I426">
        <v>21</v>
      </c>
      <c r="J426">
        <v>14</v>
      </c>
      <c r="K426">
        <v>12</v>
      </c>
      <c r="L426">
        <v>46.9</v>
      </c>
      <c r="M426" s="73">
        <f t="shared" si="74"/>
        <v>0.249</v>
      </c>
      <c r="N426" s="2">
        <v>0.01</v>
      </c>
      <c r="O426" s="3" t="s">
        <v>235</v>
      </c>
      <c r="P426" s="76"/>
      <c r="Q426" s="67">
        <f>Y426</f>
        <v>3.2240000000000002</v>
      </c>
      <c r="R426" s="72">
        <f>X426</f>
        <v>0.249</v>
      </c>
      <c r="S426" s="44"/>
      <c r="T426" s="14"/>
      <c r="W426" s="59">
        <v>3</v>
      </c>
      <c r="X426" s="72">
        <v>0.249</v>
      </c>
      <c r="Y426" s="56">
        <f>0.791*W426+0.851</f>
        <v>3.2240000000000002</v>
      </c>
      <c r="Z426" s="47"/>
      <c r="AA426" s="72"/>
      <c r="AB426" s="56"/>
      <c r="AC426" s="44"/>
      <c r="AD426" s="72"/>
      <c r="AE426" s="56"/>
      <c r="AF426" s="45"/>
      <c r="AG426" s="72"/>
      <c r="AH426" s="56"/>
      <c r="AI426" s="45" t="s">
        <v>91</v>
      </c>
      <c r="AK426" s="12"/>
      <c r="AL426" s="12"/>
      <c r="AM426" s="19"/>
      <c r="AQ426" s="13"/>
      <c r="AR426" s="19">
        <v>3</v>
      </c>
      <c r="AS426" s="13"/>
      <c r="AT426" s="14"/>
      <c r="AU426" s="13"/>
      <c r="AV426" s="13"/>
      <c r="AW426" s="12"/>
      <c r="AX426" s="12"/>
      <c r="AY426" s="13"/>
      <c r="AZ426" s="12"/>
    </row>
    <row r="427" spans="1:52" x14ac:dyDescent="0.25">
      <c r="A427" s="1" t="s">
        <v>2</v>
      </c>
      <c r="B427" s="2">
        <v>2.6</v>
      </c>
      <c r="C427" s="74">
        <f t="shared" si="73"/>
        <v>2.9076</v>
      </c>
      <c r="D427" s="70">
        <v>-111.57899999999999</v>
      </c>
      <c r="E427" s="10">
        <v>41.076000000000001</v>
      </c>
      <c r="F427" s="17">
        <v>7</v>
      </c>
      <c r="G427" s="1">
        <v>1976</v>
      </c>
      <c r="H427">
        <v>2</v>
      </c>
      <c r="I427">
        <v>27</v>
      </c>
      <c r="J427">
        <v>5</v>
      </c>
      <c r="K427">
        <v>44</v>
      </c>
      <c r="L427">
        <v>37.4</v>
      </c>
      <c r="M427" s="73">
        <f t="shared" si="74"/>
        <v>0.249</v>
      </c>
      <c r="N427" s="2">
        <v>0.01</v>
      </c>
      <c r="O427" s="3" t="s">
        <v>235</v>
      </c>
      <c r="P427" s="76"/>
      <c r="Q427" s="67">
        <f>Y427</f>
        <v>2.9076</v>
      </c>
      <c r="R427" s="72">
        <f>X427</f>
        <v>0.249</v>
      </c>
      <c r="S427" s="44"/>
      <c r="T427" s="14"/>
      <c r="W427" s="57">
        <v>2.6</v>
      </c>
      <c r="X427" s="72">
        <v>0.249</v>
      </c>
      <c r="Y427" s="56">
        <f>0.791*W427+0.851</f>
        <v>2.9076</v>
      </c>
      <c r="Z427" s="47"/>
      <c r="AA427" s="72"/>
      <c r="AB427" s="56"/>
      <c r="AC427" s="44"/>
      <c r="AD427" s="72"/>
      <c r="AE427" s="56"/>
      <c r="AF427" s="45"/>
      <c r="AG427" s="72"/>
      <c r="AH427" s="56"/>
      <c r="AI427" s="45"/>
      <c r="AK427" s="12"/>
      <c r="AL427" s="12"/>
      <c r="AM427" s="19"/>
      <c r="AQ427" s="13"/>
      <c r="AR427" s="13">
        <v>2.6</v>
      </c>
      <c r="AS427" s="13"/>
      <c r="AT427" s="14"/>
      <c r="AU427" s="13"/>
      <c r="AV427" s="13"/>
      <c r="AW427" s="12"/>
      <c r="AX427" s="12"/>
      <c r="AY427" s="13"/>
      <c r="AZ427" s="12"/>
    </row>
    <row r="428" spans="1:52" x14ac:dyDescent="0.25">
      <c r="A428" s="1" t="s">
        <v>2</v>
      </c>
      <c r="B428" s="2">
        <v>2.7</v>
      </c>
      <c r="C428" s="74">
        <f t="shared" si="73"/>
        <v>2.9867000000000004</v>
      </c>
      <c r="D428" s="70">
        <v>-111.26300000000001</v>
      </c>
      <c r="E428" s="10">
        <v>41.264000000000003</v>
      </c>
      <c r="F428" s="17">
        <v>7</v>
      </c>
      <c r="G428" s="1">
        <v>1976</v>
      </c>
      <c r="H428">
        <v>2</v>
      </c>
      <c r="I428">
        <v>27</v>
      </c>
      <c r="J428">
        <v>7</v>
      </c>
      <c r="K428">
        <v>18</v>
      </c>
      <c r="L428">
        <v>16.5</v>
      </c>
      <c r="M428" s="73">
        <f t="shared" si="74"/>
        <v>0.22900000000000001</v>
      </c>
      <c r="N428" s="2">
        <v>0.01</v>
      </c>
      <c r="O428" s="3" t="s">
        <v>235</v>
      </c>
      <c r="P428" s="76"/>
      <c r="Q428" s="67">
        <f>V428</f>
        <v>2.9867000000000004</v>
      </c>
      <c r="R428" s="72">
        <f>U428</f>
        <v>0.22900000000000001</v>
      </c>
      <c r="S428" s="57">
        <v>2.7</v>
      </c>
      <c r="T428" s="14" t="s">
        <v>3</v>
      </c>
      <c r="U428" s="26">
        <v>0.22900000000000001</v>
      </c>
      <c r="V428" s="56">
        <f>0.791*S428+0.851</f>
        <v>2.9867000000000004</v>
      </c>
      <c r="W428" s="44"/>
      <c r="X428" s="72"/>
      <c r="Z428" s="47"/>
      <c r="AA428" s="72"/>
      <c r="AB428" s="56"/>
      <c r="AC428" s="44"/>
      <c r="AD428" s="72"/>
      <c r="AE428" s="56"/>
      <c r="AF428" s="45"/>
      <c r="AG428" s="72"/>
      <c r="AH428" s="56"/>
      <c r="AI428" s="45"/>
      <c r="AK428" s="12"/>
      <c r="AL428" s="12"/>
      <c r="AM428" s="19"/>
      <c r="AQ428" s="13"/>
      <c r="AR428" s="13"/>
      <c r="AS428" s="13">
        <v>2.7</v>
      </c>
      <c r="AT428" s="14" t="s">
        <v>3</v>
      </c>
      <c r="AU428" s="13"/>
      <c r="AV428" s="13"/>
      <c r="AW428" s="12"/>
      <c r="AX428" s="12"/>
      <c r="AY428" s="13"/>
      <c r="AZ428" s="12"/>
    </row>
    <row r="429" spans="1:52" x14ac:dyDescent="0.25">
      <c r="A429" s="1" t="s">
        <v>2</v>
      </c>
      <c r="B429" s="2">
        <v>2.5</v>
      </c>
      <c r="C429" s="74">
        <f t="shared" si="73"/>
        <v>2.8285</v>
      </c>
      <c r="D429" s="70">
        <v>-112.47499999999999</v>
      </c>
      <c r="E429" s="10">
        <v>42.133000000000003</v>
      </c>
      <c r="F429" s="17">
        <v>4</v>
      </c>
      <c r="G429" s="1">
        <v>1976</v>
      </c>
      <c r="H429">
        <v>3</v>
      </c>
      <c r="I429">
        <v>6</v>
      </c>
      <c r="J429">
        <v>7</v>
      </c>
      <c r="K429">
        <v>5</v>
      </c>
      <c r="L429">
        <v>14.4</v>
      </c>
      <c r="M429" s="73">
        <f t="shared" si="74"/>
        <v>0.249</v>
      </c>
      <c r="N429" s="2">
        <v>0.01</v>
      </c>
      <c r="O429" s="3" t="s">
        <v>235</v>
      </c>
      <c r="P429" s="76"/>
      <c r="Q429" s="67">
        <f t="shared" ref="Q429:Q436" si="76">Y429</f>
        <v>2.8285</v>
      </c>
      <c r="R429" s="72">
        <f t="shared" ref="R429:R436" si="77">X429</f>
        <v>0.249</v>
      </c>
      <c r="S429" s="44"/>
      <c r="T429" s="14"/>
      <c r="W429" s="57">
        <v>2.5</v>
      </c>
      <c r="X429" s="72">
        <v>0.249</v>
      </c>
      <c r="Y429" s="56">
        <f t="shared" ref="Y429:Y436" si="78">0.791*W429+0.851</f>
        <v>2.8285</v>
      </c>
      <c r="Z429" s="47"/>
      <c r="AA429" s="72"/>
      <c r="AB429" s="56"/>
      <c r="AC429" s="44"/>
      <c r="AD429" s="72"/>
      <c r="AE429" s="56"/>
      <c r="AF429" s="45"/>
      <c r="AG429" s="72"/>
      <c r="AH429" s="56"/>
      <c r="AI429" s="45"/>
      <c r="AK429" s="12"/>
      <c r="AL429" s="12"/>
      <c r="AM429" s="19"/>
      <c r="AQ429" s="13"/>
      <c r="AR429" s="13">
        <v>2.5</v>
      </c>
      <c r="AS429" s="13"/>
      <c r="AT429" s="14"/>
      <c r="AU429" s="13"/>
      <c r="AV429" s="13"/>
      <c r="AW429" s="12"/>
      <c r="AX429" s="12"/>
      <c r="AY429" s="13"/>
      <c r="AZ429" s="12"/>
    </row>
    <row r="430" spans="1:52" x14ac:dyDescent="0.25">
      <c r="A430" s="1" t="s">
        <v>2</v>
      </c>
      <c r="B430" s="2">
        <v>2.8</v>
      </c>
      <c r="C430" s="74">
        <f t="shared" si="73"/>
        <v>3.0657999999999999</v>
      </c>
      <c r="D430" s="70">
        <v>-112.526</v>
      </c>
      <c r="E430" s="10">
        <v>42.064999999999998</v>
      </c>
      <c r="F430" s="17">
        <v>3</v>
      </c>
      <c r="G430" s="1">
        <v>1976</v>
      </c>
      <c r="H430">
        <v>3</v>
      </c>
      <c r="I430">
        <v>7</v>
      </c>
      <c r="J430">
        <v>7</v>
      </c>
      <c r="K430">
        <v>23</v>
      </c>
      <c r="L430">
        <v>10.9</v>
      </c>
      <c r="M430" s="73">
        <f t="shared" si="74"/>
        <v>0.249</v>
      </c>
      <c r="N430" s="2">
        <v>0.01</v>
      </c>
      <c r="O430" s="3" t="s">
        <v>235</v>
      </c>
      <c r="P430" s="76"/>
      <c r="Q430" s="67">
        <f t="shared" si="76"/>
        <v>3.0657999999999999</v>
      </c>
      <c r="R430" s="72">
        <f t="shared" si="77"/>
        <v>0.249</v>
      </c>
      <c r="S430" s="44"/>
      <c r="T430" s="14"/>
      <c r="W430" s="57">
        <v>2.8</v>
      </c>
      <c r="X430" s="72">
        <v>0.249</v>
      </c>
      <c r="Y430" s="56">
        <f t="shared" si="78"/>
        <v>3.0657999999999999</v>
      </c>
      <c r="Z430" s="47"/>
      <c r="AA430" s="72"/>
      <c r="AB430" s="56"/>
      <c r="AC430" s="44"/>
      <c r="AD430" s="72"/>
      <c r="AE430" s="56"/>
      <c r="AF430" s="45"/>
      <c r="AG430" s="72"/>
      <c r="AH430" s="56"/>
      <c r="AI430" s="45"/>
      <c r="AK430" s="12"/>
      <c r="AL430" s="12"/>
      <c r="AM430" s="19"/>
      <c r="AQ430" s="13"/>
      <c r="AR430" s="13">
        <v>2.8</v>
      </c>
      <c r="AS430" s="13"/>
      <c r="AT430" s="14"/>
      <c r="AU430" s="13"/>
      <c r="AV430" s="13"/>
      <c r="AW430" s="12"/>
      <c r="AX430" s="12"/>
      <c r="AY430" s="13"/>
      <c r="AZ430" s="12"/>
    </row>
    <row r="431" spans="1:52" x14ac:dyDescent="0.25">
      <c r="A431" s="1" t="s">
        <v>2</v>
      </c>
      <c r="B431" s="2">
        <v>2.5</v>
      </c>
      <c r="C431" s="74">
        <f t="shared" si="73"/>
        <v>2.8285</v>
      </c>
      <c r="D431" s="70">
        <v>-111.819</v>
      </c>
      <c r="E431" s="10">
        <v>42.283999999999999</v>
      </c>
      <c r="F431" s="17">
        <v>7</v>
      </c>
      <c r="G431" s="1">
        <v>1976</v>
      </c>
      <c r="H431">
        <v>3</v>
      </c>
      <c r="I431">
        <v>10</v>
      </c>
      <c r="J431">
        <v>20</v>
      </c>
      <c r="K431">
        <v>37</v>
      </c>
      <c r="L431">
        <v>13.7</v>
      </c>
      <c r="M431" s="73">
        <f t="shared" si="74"/>
        <v>0.249</v>
      </c>
      <c r="N431" s="2">
        <v>0.01</v>
      </c>
      <c r="O431" s="3" t="s">
        <v>235</v>
      </c>
      <c r="P431" s="76"/>
      <c r="Q431" s="67">
        <f t="shared" si="76"/>
        <v>2.8285</v>
      </c>
      <c r="R431" s="72">
        <f t="shared" si="77"/>
        <v>0.249</v>
      </c>
      <c r="S431" s="44"/>
      <c r="T431" s="14"/>
      <c r="W431" s="57">
        <v>2.5</v>
      </c>
      <c r="X431" s="72">
        <v>0.249</v>
      </c>
      <c r="Y431" s="56">
        <f t="shared" si="78"/>
        <v>2.8285</v>
      </c>
      <c r="Z431" s="47"/>
      <c r="AA431" s="72"/>
      <c r="AB431" s="56"/>
      <c r="AC431" s="44"/>
      <c r="AD431" s="72"/>
      <c r="AE431" s="56"/>
      <c r="AF431" s="45"/>
      <c r="AG431" s="72"/>
      <c r="AH431" s="56"/>
      <c r="AI431" s="45"/>
      <c r="AK431" s="12"/>
      <c r="AL431" s="12"/>
      <c r="AM431" s="19"/>
      <c r="AQ431" s="13"/>
      <c r="AR431" s="13">
        <v>2.5</v>
      </c>
      <c r="AS431" s="13"/>
      <c r="AT431" s="14"/>
      <c r="AU431" s="13"/>
      <c r="AV431" s="13"/>
      <c r="AW431" s="12"/>
      <c r="AX431" s="12"/>
      <c r="AY431" s="13"/>
      <c r="AZ431" s="12"/>
    </row>
    <row r="432" spans="1:52" x14ac:dyDescent="0.25">
      <c r="A432" s="1" t="s">
        <v>2</v>
      </c>
      <c r="B432" s="2">
        <v>2.5</v>
      </c>
      <c r="C432" s="74">
        <f t="shared" si="73"/>
        <v>2.8285</v>
      </c>
      <c r="D432" s="70">
        <v>-112.468</v>
      </c>
      <c r="E432" s="10">
        <v>42.127000000000002</v>
      </c>
      <c r="F432" s="17">
        <v>0</v>
      </c>
      <c r="G432" s="1">
        <v>1976</v>
      </c>
      <c r="H432">
        <v>3</v>
      </c>
      <c r="I432">
        <v>21</v>
      </c>
      <c r="J432">
        <v>8</v>
      </c>
      <c r="K432">
        <v>55</v>
      </c>
      <c r="L432">
        <v>41.9</v>
      </c>
      <c r="M432" s="73">
        <f t="shared" si="74"/>
        <v>0.249</v>
      </c>
      <c r="N432" s="2">
        <v>0.01</v>
      </c>
      <c r="O432" s="3" t="s">
        <v>235</v>
      </c>
      <c r="P432" s="76"/>
      <c r="Q432" s="67">
        <f t="shared" si="76"/>
        <v>2.8285</v>
      </c>
      <c r="R432" s="72">
        <f t="shared" si="77"/>
        <v>0.249</v>
      </c>
      <c r="S432" s="44"/>
      <c r="T432" s="14"/>
      <c r="W432" s="57">
        <v>2.5</v>
      </c>
      <c r="X432" s="72">
        <v>0.249</v>
      </c>
      <c r="Y432" s="56">
        <f t="shared" si="78"/>
        <v>2.8285</v>
      </c>
      <c r="Z432" s="47"/>
      <c r="AA432" s="72"/>
      <c r="AB432" s="56"/>
      <c r="AC432" s="44"/>
      <c r="AD432" s="72"/>
      <c r="AE432" s="56"/>
      <c r="AF432" s="45"/>
      <c r="AG432" s="72"/>
      <c r="AH432" s="56"/>
      <c r="AI432" s="45"/>
      <c r="AK432" s="12"/>
      <c r="AL432" s="12"/>
      <c r="AM432" s="19"/>
      <c r="AQ432" s="13"/>
      <c r="AR432" s="13">
        <v>2.5</v>
      </c>
      <c r="AS432" s="13"/>
      <c r="AT432" s="14"/>
      <c r="AU432" s="13"/>
      <c r="AV432" s="13"/>
      <c r="AW432" s="12"/>
      <c r="AX432" s="12"/>
      <c r="AY432" s="13"/>
      <c r="AZ432" s="12"/>
    </row>
    <row r="433" spans="1:52" x14ac:dyDescent="0.25">
      <c r="A433" s="1" t="s">
        <v>2</v>
      </c>
      <c r="B433" s="2">
        <v>3.3</v>
      </c>
      <c r="C433" s="74">
        <f t="shared" si="73"/>
        <v>3.4613</v>
      </c>
      <c r="D433" s="70">
        <v>-112.622</v>
      </c>
      <c r="E433" s="10">
        <v>42.097000000000001</v>
      </c>
      <c r="F433" s="17">
        <v>1</v>
      </c>
      <c r="G433" s="1">
        <v>1976</v>
      </c>
      <c r="H433">
        <v>3</v>
      </c>
      <c r="I433">
        <v>22</v>
      </c>
      <c r="J433">
        <v>9</v>
      </c>
      <c r="K433">
        <v>18</v>
      </c>
      <c r="L433">
        <v>45.3</v>
      </c>
      <c r="M433" s="73">
        <f t="shared" si="74"/>
        <v>0.249</v>
      </c>
      <c r="N433" s="2">
        <v>0.01</v>
      </c>
      <c r="O433" s="3" t="s">
        <v>235</v>
      </c>
      <c r="P433" s="76"/>
      <c r="Q433" s="67">
        <f t="shared" si="76"/>
        <v>3.4613</v>
      </c>
      <c r="R433" s="72">
        <f t="shared" si="77"/>
        <v>0.249</v>
      </c>
      <c r="S433" s="44"/>
      <c r="T433" s="14"/>
      <c r="W433" s="57">
        <v>3.3</v>
      </c>
      <c r="X433" s="72">
        <v>0.249</v>
      </c>
      <c r="Y433" s="56">
        <f t="shared" si="78"/>
        <v>3.4613</v>
      </c>
      <c r="Z433" s="47"/>
      <c r="AA433" s="72"/>
      <c r="AB433" s="56"/>
      <c r="AC433" s="44"/>
      <c r="AD433" s="72"/>
      <c r="AE433" s="56"/>
      <c r="AF433" s="45"/>
      <c r="AG433" s="72"/>
      <c r="AH433" s="56"/>
      <c r="AI433" s="45"/>
      <c r="AK433" s="12"/>
      <c r="AL433" s="12"/>
      <c r="AM433" s="19"/>
      <c r="AQ433" s="13"/>
      <c r="AR433" s="13">
        <v>3.3</v>
      </c>
      <c r="AS433" s="13"/>
      <c r="AT433" s="14"/>
      <c r="AU433" s="13"/>
      <c r="AV433" s="13"/>
      <c r="AW433" s="12"/>
      <c r="AX433" s="12"/>
      <c r="AY433" s="13"/>
      <c r="AZ433" s="12"/>
    </row>
    <row r="434" spans="1:52" x14ac:dyDescent="0.25">
      <c r="A434" s="1" t="s">
        <v>2</v>
      </c>
      <c r="B434" s="2">
        <v>2.5</v>
      </c>
      <c r="C434" s="74">
        <f t="shared" si="73"/>
        <v>2.8285</v>
      </c>
      <c r="D434" s="70">
        <v>-112.51600000000001</v>
      </c>
      <c r="E434" s="10">
        <v>42.024000000000001</v>
      </c>
      <c r="F434" s="17">
        <v>3</v>
      </c>
      <c r="G434" s="1">
        <v>1976</v>
      </c>
      <c r="H434">
        <v>3</v>
      </c>
      <c r="I434">
        <v>24</v>
      </c>
      <c r="J434">
        <v>2</v>
      </c>
      <c r="K434">
        <v>29</v>
      </c>
      <c r="L434">
        <v>6.5</v>
      </c>
      <c r="M434" s="73">
        <f t="shared" si="74"/>
        <v>0.249</v>
      </c>
      <c r="N434" s="2">
        <v>0.01</v>
      </c>
      <c r="O434" s="3" t="s">
        <v>235</v>
      </c>
      <c r="P434" s="76"/>
      <c r="Q434" s="67">
        <f t="shared" si="76"/>
        <v>2.8285</v>
      </c>
      <c r="R434" s="72">
        <f t="shared" si="77"/>
        <v>0.249</v>
      </c>
      <c r="S434" s="44"/>
      <c r="T434" s="14"/>
      <c r="W434" s="57">
        <v>2.5</v>
      </c>
      <c r="X434" s="72">
        <v>0.249</v>
      </c>
      <c r="Y434" s="56">
        <f t="shared" si="78"/>
        <v>2.8285</v>
      </c>
      <c r="Z434" s="47"/>
      <c r="AA434" s="72"/>
      <c r="AB434" s="56"/>
      <c r="AC434" s="44"/>
      <c r="AD434" s="72"/>
      <c r="AE434" s="56"/>
      <c r="AF434" s="45"/>
      <c r="AG434" s="72"/>
      <c r="AH434" s="56"/>
      <c r="AI434" s="45"/>
      <c r="AK434" s="12"/>
      <c r="AL434" s="12"/>
      <c r="AM434" s="19"/>
      <c r="AQ434" s="13"/>
      <c r="AR434" s="13">
        <v>2.5</v>
      </c>
      <c r="AS434" s="13"/>
      <c r="AT434" s="14"/>
      <c r="AU434" s="13"/>
      <c r="AV434" s="13"/>
      <c r="AW434" s="12"/>
      <c r="AX434" s="12"/>
      <c r="AY434" s="13"/>
      <c r="AZ434" s="12"/>
    </row>
    <row r="435" spans="1:52" x14ac:dyDescent="0.25">
      <c r="A435" s="1" t="s">
        <v>2</v>
      </c>
      <c r="B435" s="2">
        <v>2.5</v>
      </c>
      <c r="C435" s="74">
        <f t="shared" si="73"/>
        <v>2.8285</v>
      </c>
      <c r="D435" s="70">
        <v>-112.544</v>
      </c>
      <c r="E435" s="10">
        <v>42.036000000000001</v>
      </c>
      <c r="F435" s="17">
        <v>3</v>
      </c>
      <c r="G435" s="1">
        <v>1976</v>
      </c>
      <c r="H435">
        <v>4</v>
      </c>
      <c r="I435">
        <v>5</v>
      </c>
      <c r="J435">
        <v>13</v>
      </c>
      <c r="K435">
        <v>49</v>
      </c>
      <c r="L435">
        <v>11</v>
      </c>
      <c r="M435" s="73">
        <f t="shared" si="74"/>
        <v>0.249</v>
      </c>
      <c r="N435" s="2">
        <v>0.01</v>
      </c>
      <c r="O435" s="3" t="s">
        <v>235</v>
      </c>
      <c r="P435" s="76"/>
      <c r="Q435" s="67">
        <f t="shared" si="76"/>
        <v>2.8285</v>
      </c>
      <c r="R435" s="72">
        <f t="shared" si="77"/>
        <v>0.249</v>
      </c>
      <c r="S435" s="44"/>
      <c r="T435" s="14"/>
      <c r="W435" s="57">
        <v>2.5</v>
      </c>
      <c r="X435" s="72">
        <v>0.249</v>
      </c>
      <c r="Y435" s="56">
        <f t="shared" si="78"/>
        <v>2.8285</v>
      </c>
      <c r="Z435" s="47"/>
      <c r="AA435" s="72"/>
      <c r="AB435" s="56"/>
      <c r="AC435" s="44"/>
      <c r="AD435" s="72"/>
      <c r="AE435" s="56"/>
      <c r="AF435" s="45"/>
      <c r="AG435" s="72"/>
      <c r="AH435" s="56"/>
      <c r="AI435" s="45"/>
      <c r="AK435" s="12"/>
      <c r="AL435" s="12"/>
      <c r="AM435" s="19"/>
      <c r="AQ435" s="13"/>
      <c r="AR435" s="13">
        <v>2.5</v>
      </c>
      <c r="AS435" s="13"/>
      <c r="AT435" s="14"/>
      <c r="AU435" s="13"/>
      <c r="AV435" s="13"/>
      <c r="AW435" s="12"/>
      <c r="AX435" s="12"/>
      <c r="AY435" s="13"/>
      <c r="AZ435" s="12"/>
    </row>
    <row r="436" spans="1:52" x14ac:dyDescent="0.25">
      <c r="A436" s="1" t="s">
        <v>2</v>
      </c>
      <c r="B436" s="2">
        <v>2.5</v>
      </c>
      <c r="C436" s="74">
        <f t="shared" si="73"/>
        <v>2.8285</v>
      </c>
      <c r="D436" s="70">
        <v>-111.97199999999999</v>
      </c>
      <c r="E436" s="10">
        <v>38.895000000000003</v>
      </c>
      <c r="F436" s="17">
        <v>7</v>
      </c>
      <c r="G436" s="1">
        <v>1976</v>
      </c>
      <c r="H436">
        <v>6</v>
      </c>
      <c r="I436">
        <v>13</v>
      </c>
      <c r="J436">
        <v>17</v>
      </c>
      <c r="K436">
        <v>2</v>
      </c>
      <c r="L436">
        <v>32.299999999999997</v>
      </c>
      <c r="M436" s="73">
        <f t="shared" si="74"/>
        <v>0.249</v>
      </c>
      <c r="N436" s="2">
        <v>0.01</v>
      </c>
      <c r="O436" s="3" t="s">
        <v>235</v>
      </c>
      <c r="P436" s="76"/>
      <c r="Q436" s="67">
        <f t="shared" si="76"/>
        <v>2.8285</v>
      </c>
      <c r="R436" s="72">
        <f t="shared" si="77"/>
        <v>0.249</v>
      </c>
      <c r="S436" s="44"/>
      <c r="T436" s="14"/>
      <c r="W436" s="57">
        <v>2.5</v>
      </c>
      <c r="X436" s="72">
        <v>0.249</v>
      </c>
      <c r="Y436" s="56">
        <f t="shared" si="78"/>
        <v>2.8285</v>
      </c>
      <c r="Z436" s="47"/>
      <c r="AA436" s="72"/>
      <c r="AB436" s="56"/>
      <c r="AC436" s="44"/>
      <c r="AD436" s="72"/>
      <c r="AE436" s="56"/>
      <c r="AF436" s="45"/>
      <c r="AG436" s="72"/>
      <c r="AH436" s="56"/>
      <c r="AI436" s="45"/>
      <c r="AK436" s="12"/>
      <c r="AL436" s="12"/>
      <c r="AM436" s="19"/>
      <c r="AQ436" s="13"/>
      <c r="AR436" s="13">
        <v>2.5</v>
      </c>
      <c r="AS436" s="13"/>
      <c r="AT436" s="14"/>
      <c r="AU436" s="13"/>
      <c r="AV436" s="13"/>
      <c r="AW436" s="12"/>
      <c r="AX436" s="12"/>
      <c r="AY436" s="13"/>
      <c r="AZ436" s="12"/>
    </row>
    <row r="437" spans="1:52" x14ac:dyDescent="0.25">
      <c r="A437" s="1" t="s">
        <v>2</v>
      </c>
      <c r="B437" s="2">
        <v>3.6</v>
      </c>
      <c r="C437" s="74">
        <f t="shared" si="73"/>
        <v>3.6986000000000003</v>
      </c>
      <c r="D437" s="70">
        <v>-112.485</v>
      </c>
      <c r="E437" s="10">
        <v>42.116999999999997</v>
      </c>
      <c r="F437" s="17">
        <v>6</v>
      </c>
      <c r="G437" s="1">
        <v>1976</v>
      </c>
      <c r="H437">
        <v>6</v>
      </c>
      <c r="I437">
        <v>14</v>
      </c>
      <c r="J437">
        <v>9</v>
      </c>
      <c r="K437">
        <v>37</v>
      </c>
      <c r="L437">
        <v>57.8</v>
      </c>
      <c r="M437" s="73">
        <f t="shared" si="74"/>
        <v>0.22900000000000001</v>
      </c>
      <c r="N437" s="2">
        <v>0.01</v>
      </c>
      <c r="O437" s="3" t="s">
        <v>235</v>
      </c>
      <c r="P437" s="76"/>
      <c r="Q437" s="67">
        <f>V437</f>
        <v>3.6986000000000003</v>
      </c>
      <c r="R437" s="72">
        <f>U437</f>
        <v>0.22900000000000001</v>
      </c>
      <c r="S437" s="57">
        <v>3.6</v>
      </c>
      <c r="T437" s="14" t="s">
        <v>3</v>
      </c>
      <c r="U437" s="26">
        <v>0.22900000000000001</v>
      </c>
      <c r="V437" s="56">
        <f>0.791*S437+0.851</f>
        <v>3.6986000000000003</v>
      </c>
      <c r="W437" s="44"/>
      <c r="X437" s="72"/>
      <c r="Z437" s="47"/>
      <c r="AA437" s="72"/>
      <c r="AB437" s="56"/>
      <c r="AC437" s="44"/>
      <c r="AD437" s="72"/>
      <c r="AE437" s="56"/>
      <c r="AF437" s="45"/>
      <c r="AG437" s="72"/>
      <c r="AH437" s="56"/>
      <c r="AI437" s="45"/>
      <c r="AK437" s="12"/>
      <c r="AL437" s="12"/>
      <c r="AM437" s="19"/>
      <c r="AQ437" s="13"/>
      <c r="AR437" s="13"/>
      <c r="AS437" s="13">
        <v>3.6</v>
      </c>
      <c r="AT437" s="14" t="s">
        <v>3</v>
      </c>
      <c r="AU437" s="13"/>
      <c r="AV437" s="13"/>
      <c r="AW437" s="12"/>
      <c r="AX437" s="12"/>
      <c r="AY437" s="13"/>
      <c r="AZ437" s="12"/>
    </row>
    <row r="438" spans="1:52" ht="27" customHeight="1" x14ac:dyDescent="0.25">
      <c r="A438" s="1" t="s">
        <v>2</v>
      </c>
      <c r="B438" s="2">
        <v>2.8</v>
      </c>
      <c r="C438" s="74">
        <f t="shared" si="73"/>
        <v>3.0657999999999999</v>
      </c>
      <c r="D438" s="70">
        <v>-112.43</v>
      </c>
      <c r="E438" s="10">
        <v>41.895000000000003</v>
      </c>
      <c r="F438" s="17">
        <v>7</v>
      </c>
      <c r="G438" s="1">
        <v>1976</v>
      </c>
      <c r="H438">
        <v>6</v>
      </c>
      <c r="I438">
        <v>15</v>
      </c>
      <c r="J438">
        <v>2</v>
      </c>
      <c r="K438">
        <v>8</v>
      </c>
      <c r="L438">
        <v>10.8</v>
      </c>
      <c r="M438" s="73">
        <f t="shared" si="74"/>
        <v>0.22900000000000001</v>
      </c>
      <c r="N438" s="2">
        <v>0.01</v>
      </c>
      <c r="O438" s="3" t="s">
        <v>235</v>
      </c>
      <c r="P438" s="76"/>
      <c r="Q438" s="67">
        <f>V438</f>
        <v>3.0657999999999999</v>
      </c>
      <c r="R438" s="72">
        <f>U438</f>
        <v>0.22900000000000001</v>
      </c>
      <c r="S438" s="57">
        <v>2.8</v>
      </c>
      <c r="T438" s="14" t="s">
        <v>3</v>
      </c>
      <c r="U438" s="26">
        <v>0.22900000000000001</v>
      </c>
      <c r="V438" s="56">
        <f>0.791*S438+0.851</f>
        <v>3.0657999999999999</v>
      </c>
      <c r="W438" s="44"/>
      <c r="X438" s="72"/>
      <c r="Z438" s="47"/>
      <c r="AA438" s="72"/>
      <c r="AB438" s="56"/>
      <c r="AC438" s="44"/>
      <c r="AD438" s="72"/>
      <c r="AE438" s="56"/>
      <c r="AF438" s="45"/>
      <c r="AG438" s="72"/>
      <c r="AH438" s="56"/>
      <c r="AI438" s="45"/>
      <c r="AK438" s="12"/>
      <c r="AL438" s="12"/>
      <c r="AM438" s="19"/>
      <c r="AQ438" s="13"/>
      <c r="AR438" s="13"/>
      <c r="AS438" s="13">
        <v>2.8</v>
      </c>
      <c r="AT438" s="14" t="s">
        <v>3</v>
      </c>
      <c r="AU438" s="13"/>
      <c r="AV438" s="13"/>
      <c r="AW438" s="12"/>
      <c r="AX438" s="12"/>
      <c r="AY438" s="13"/>
      <c r="AZ438" s="12"/>
    </row>
    <row r="439" spans="1:52" x14ac:dyDescent="0.25">
      <c r="A439" s="1" t="s">
        <v>2</v>
      </c>
      <c r="B439" s="2">
        <v>2.5</v>
      </c>
      <c r="C439" s="74">
        <f t="shared" si="73"/>
        <v>2.8285</v>
      </c>
      <c r="D439" s="70">
        <v>-112.46599999999999</v>
      </c>
      <c r="E439" s="10">
        <v>42.119</v>
      </c>
      <c r="F439" s="17">
        <v>2</v>
      </c>
      <c r="G439" s="1">
        <v>1976</v>
      </c>
      <c r="H439">
        <v>6</v>
      </c>
      <c r="I439">
        <v>19</v>
      </c>
      <c r="J439">
        <v>19</v>
      </c>
      <c r="K439">
        <v>38</v>
      </c>
      <c r="L439">
        <v>37.9</v>
      </c>
      <c r="M439" s="73">
        <f t="shared" si="74"/>
        <v>0.249</v>
      </c>
      <c r="N439" s="2">
        <v>0.01</v>
      </c>
      <c r="O439" s="3" t="s">
        <v>235</v>
      </c>
      <c r="P439" s="76"/>
      <c r="Q439" s="67">
        <f t="shared" ref="Q439:Q444" si="79">Y439</f>
        <v>2.8285</v>
      </c>
      <c r="R439" s="72">
        <f t="shared" ref="R439:R444" si="80">X439</f>
        <v>0.249</v>
      </c>
      <c r="S439" s="44"/>
      <c r="T439" s="14"/>
      <c r="W439" s="57">
        <v>2.5</v>
      </c>
      <c r="X439" s="72">
        <v>0.249</v>
      </c>
      <c r="Y439" s="56">
        <f t="shared" ref="Y439:Y444" si="81">0.791*W439+0.851</f>
        <v>2.8285</v>
      </c>
      <c r="Z439" s="47"/>
      <c r="AA439" s="72"/>
      <c r="AB439" s="56"/>
      <c r="AC439" s="44"/>
      <c r="AD439" s="72"/>
      <c r="AE439" s="56"/>
      <c r="AF439" s="45"/>
      <c r="AG439" s="72"/>
      <c r="AH439" s="56"/>
      <c r="AI439" s="45"/>
      <c r="AK439" s="12"/>
      <c r="AL439" s="12"/>
      <c r="AM439" s="19"/>
      <c r="AQ439" s="13"/>
      <c r="AR439" s="13">
        <v>2.5</v>
      </c>
      <c r="AS439" s="13"/>
      <c r="AT439" s="14"/>
      <c r="AU439" s="13"/>
      <c r="AV439" s="13"/>
      <c r="AW439" s="12"/>
      <c r="AX439" s="12"/>
      <c r="AY439" s="13"/>
      <c r="AZ439" s="12"/>
    </row>
    <row r="440" spans="1:52" x14ac:dyDescent="0.25">
      <c r="A440" s="1" t="s">
        <v>2</v>
      </c>
      <c r="B440" s="2">
        <v>2.8</v>
      </c>
      <c r="C440" s="74">
        <f t="shared" si="73"/>
        <v>3.0657999999999999</v>
      </c>
      <c r="D440" s="70">
        <v>-112.05800000000001</v>
      </c>
      <c r="E440" s="10">
        <v>38.853999999999999</v>
      </c>
      <c r="F440" s="17">
        <v>7</v>
      </c>
      <c r="G440" s="1">
        <v>1976</v>
      </c>
      <c r="H440">
        <v>6</v>
      </c>
      <c r="I440">
        <v>30</v>
      </c>
      <c r="J440">
        <v>6</v>
      </c>
      <c r="K440">
        <v>20</v>
      </c>
      <c r="L440">
        <v>7.9</v>
      </c>
      <c r="M440" s="73">
        <f t="shared" si="74"/>
        <v>0.249</v>
      </c>
      <c r="N440" s="2">
        <v>0.01</v>
      </c>
      <c r="O440" s="3" t="s">
        <v>235</v>
      </c>
      <c r="P440" s="76"/>
      <c r="Q440" s="67">
        <f t="shared" si="79"/>
        <v>3.0657999999999999</v>
      </c>
      <c r="R440" s="72">
        <f t="shared" si="80"/>
        <v>0.249</v>
      </c>
      <c r="S440" s="44"/>
      <c r="T440" s="14"/>
      <c r="W440" s="57">
        <v>2.8</v>
      </c>
      <c r="X440" s="72">
        <v>0.249</v>
      </c>
      <c r="Y440" s="56">
        <f t="shared" si="81"/>
        <v>3.0657999999999999</v>
      </c>
      <c r="Z440" s="47"/>
      <c r="AA440" s="72"/>
      <c r="AB440" s="56"/>
      <c r="AC440" s="44"/>
      <c r="AD440" s="72"/>
      <c r="AE440" s="56"/>
      <c r="AF440" s="45"/>
      <c r="AG440" s="72"/>
      <c r="AH440" s="56"/>
      <c r="AI440" s="45"/>
      <c r="AK440" s="12"/>
      <c r="AL440" s="12"/>
      <c r="AM440" s="19"/>
      <c r="AQ440" s="13"/>
      <c r="AR440" s="13">
        <v>2.8</v>
      </c>
      <c r="AS440" s="13"/>
      <c r="AT440" s="14"/>
      <c r="AU440" s="13"/>
      <c r="AV440" s="13"/>
      <c r="AW440" s="12"/>
      <c r="AX440" s="12"/>
      <c r="AY440" s="13"/>
      <c r="AZ440" s="12"/>
    </row>
    <row r="441" spans="1:52" x14ac:dyDescent="0.25">
      <c r="A441" s="1" t="s">
        <v>2</v>
      </c>
      <c r="B441" s="2">
        <v>2.7</v>
      </c>
      <c r="C441" s="74">
        <f t="shared" si="73"/>
        <v>2.9867000000000004</v>
      </c>
      <c r="D441" s="70">
        <v>-112.624</v>
      </c>
      <c r="E441" s="10">
        <v>42.162999999999997</v>
      </c>
      <c r="F441" s="17">
        <v>4</v>
      </c>
      <c r="G441" s="1">
        <v>1976</v>
      </c>
      <c r="H441">
        <v>7</v>
      </c>
      <c r="I441">
        <v>11</v>
      </c>
      <c r="J441">
        <v>12</v>
      </c>
      <c r="K441">
        <v>42</v>
      </c>
      <c r="L441">
        <v>55.3</v>
      </c>
      <c r="M441" s="73">
        <f t="shared" si="74"/>
        <v>0.249</v>
      </c>
      <c r="N441" s="2">
        <v>0.01</v>
      </c>
      <c r="O441" s="3" t="s">
        <v>235</v>
      </c>
      <c r="P441" s="76"/>
      <c r="Q441" s="67">
        <f t="shared" si="79"/>
        <v>2.9867000000000004</v>
      </c>
      <c r="R441" s="72">
        <f t="shared" si="80"/>
        <v>0.249</v>
      </c>
      <c r="S441" s="44"/>
      <c r="T441" s="14"/>
      <c r="W441" s="57">
        <v>2.7</v>
      </c>
      <c r="X441" s="72">
        <v>0.249</v>
      </c>
      <c r="Y441" s="56">
        <f t="shared" si="81"/>
        <v>2.9867000000000004</v>
      </c>
      <c r="Z441" s="47"/>
      <c r="AA441" s="72"/>
      <c r="AB441" s="56"/>
      <c r="AC441" s="44"/>
      <c r="AD441" s="72"/>
      <c r="AE441" s="56"/>
      <c r="AF441" s="45"/>
      <c r="AG441" s="72"/>
      <c r="AH441" s="56"/>
      <c r="AI441" s="45"/>
      <c r="AK441" s="12"/>
      <c r="AL441" s="12"/>
      <c r="AM441" s="19"/>
      <c r="AQ441" s="13"/>
      <c r="AR441" s="13">
        <v>2.7</v>
      </c>
      <c r="AS441" s="13"/>
      <c r="AT441" s="14"/>
      <c r="AU441" s="13"/>
      <c r="AV441" s="13"/>
      <c r="AW441" s="12"/>
      <c r="AX441" s="12"/>
      <c r="AY441" s="13"/>
      <c r="AZ441" s="12"/>
    </row>
    <row r="442" spans="1:52" x14ac:dyDescent="0.25">
      <c r="A442" s="1" t="s">
        <v>2</v>
      </c>
      <c r="B442" s="2">
        <v>2.6</v>
      </c>
      <c r="C442" s="74">
        <f t="shared" si="73"/>
        <v>2.9076</v>
      </c>
      <c r="D442" s="70">
        <v>-112.61199999999999</v>
      </c>
      <c r="E442" s="10">
        <v>42.154000000000003</v>
      </c>
      <c r="F442" s="17">
        <v>4</v>
      </c>
      <c r="G442" s="1">
        <v>1976</v>
      </c>
      <c r="H442">
        <v>7</v>
      </c>
      <c r="I442">
        <v>11</v>
      </c>
      <c r="J442">
        <v>13</v>
      </c>
      <c r="K442">
        <v>16</v>
      </c>
      <c r="L442">
        <v>48.9</v>
      </c>
      <c r="M442" s="73">
        <f t="shared" si="74"/>
        <v>0.249</v>
      </c>
      <c r="N442" s="2">
        <v>0.01</v>
      </c>
      <c r="O442" s="3" t="s">
        <v>235</v>
      </c>
      <c r="P442" s="76"/>
      <c r="Q442" s="67">
        <f t="shared" si="79"/>
        <v>2.9076</v>
      </c>
      <c r="R442" s="72">
        <f t="shared" si="80"/>
        <v>0.249</v>
      </c>
      <c r="S442" s="44"/>
      <c r="T442" s="14"/>
      <c r="W442" s="57">
        <v>2.6</v>
      </c>
      <c r="X442" s="72">
        <v>0.249</v>
      </c>
      <c r="Y442" s="56">
        <f t="shared" si="81"/>
        <v>2.9076</v>
      </c>
      <c r="Z442" s="47"/>
      <c r="AA442" s="72"/>
      <c r="AB442" s="56"/>
      <c r="AC442" s="44"/>
      <c r="AD442" s="72"/>
      <c r="AE442" s="56"/>
      <c r="AF442" s="45"/>
      <c r="AG442" s="72"/>
      <c r="AH442" s="56"/>
      <c r="AI442" s="45"/>
      <c r="AK442" s="12"/>
      <c r="AL442" s="12"/>
      <c r="AM442" s="19"/>
      <c r="AQ442" s="13"/>
      <c r="AR442" s="13">
        <v>2.6</v>
      </c>
      <c r="AS442" s="13"/>
      <c r="AT442" s="14"/>
      <c r="AU442" s="13"/>
      <c r="AV442" s="13"/>
      <c r="AW442" s="12"/>
      <c r="AX442" s="12"/>
      <c r="AY442" s="13"/>
      <c r="AZ442" s="12"/>
    </row>
    <row r="443" spans="1:52" x14ac:dyDescent="0.25">
      <c r="A443" s="1" t="s">
        <v>2</v>
      </c>
      <c r="B443" s="2">
        <v>2.6</v>
      </c>
      <c r="C443" s="74">
        <f t="shared" si="73"/>
        <v>2.9076</v>
      </c>
      <c r="D443" s="70">
        <v>-112.06699999999999</v>
      </c>
      <c r="E443" s="10">
        <v>41.63</v>
      </c>
      <c r="F443" s="17">
        <v>2</v>
      </c>
      <c r="G443" s="1">
        <v>1976</v>
      </c>
      <c r="H443">
        <v>7</v>
      </c>
      <c r="I443">
        <v>11</v>
      </c>
      <c r="J443">
        <v>14</v>
      </c>
      <c r="K443">
        <v>24</v>
      </c>
      <c r="L443">
        <v>16.399999999999999</v>
      </c>
      <c r="M443" s="73">
        <f t="shared" si="74"/>
        <v>0.249</v>
      </c>
      <c r="N443" s="2">
        <v>0.01</v>
      </c>
      <c r="O443" s="3" t="s">
        <v>235</v>
      </c>
      <c r="P443" s="76"/>
      <c r="Q443" s="67">
        <f t="shared" si="79"/>
        <v>2.9076</v>
      </c>
      <c r="R443" s="72">
        <f t="shared" si="80"/>
        <v>0.249</v>
      </c>
      <c r="S443" s="44"/>
      <c r="T443" s="14"/>
      <c r="W443" s="57">
        <v>2.6</v>
      </c>
      <c r="X443" s="72">
        <v>0.249</v>
      </c>
      <c r="Y443" s="56">
        <f t="shared" si="81"/>
        <v>2.9076</v>
      </c>
      <c r="Z443" s="47"/>
      <c r="AA443" s="72"/>
      <c r="AB443" s="56"/>
      <c r="AC443" s="44"/>
      <c r="AD443" s="72"/>
      <c r="AE443" s="56"/>
      <c r="AF443" s="45"/>
      <c r="AG443" s="72"/>
      <c r="AH443" s="56"/>
      <c r="AI443" s="45"/>
      <c r="AK443" s="12"/>
      <c r="AL443" s="12"/>
      <c r="AM443" s="19"/>
      <c r="AQ443" s="13"/>
      <c r="AR443" s="13">
        <v>2.6</v>
      </c>
      <c r="AS443" s="13"/>
      <c r="AT443" s="14"/>
      <c r="AU443" s="13"/>
      <c r="AV443" s="13"/>
      <c r="AW443" s="12"/>
      <c r="AX443" s="12"/>
      <c r="AY443" s="13"/>
      <c r="AZ443" s="12"/>
    </row>
    <row r="444" spans="1:52" x14ac:dyDescent="0.25">
      <c r="A444" s="1" t="s">
        <v>2</v>
      </c>
      <c r="B444" s="2">
        <v>2.5</v>
      </c>
      <c r="C444" s="74">
        <f t="shared" si="73"/>
        <v>2.8285</v>
      </c>
      <c r="D444" s="70">
        <v>-112.60899999999999</v>
      </c>
      <c r="E444" s="10">
        <v>42.170999999999999</v>
      </c>
      <c r="F444" s="17">
        <v>5</v>
      </c>
      <c r="G444" s="1">
        <v>1976</v>
      </c>
      <c r="H444">
        <v>7</v>
      </c>
      <c r="I444">
        <v>11</v>
      </c>
      <c r="J444">
        <v>17</v>
      </c>
      <c r="K444">
        <v>27</v>
      </c>
      <c r="L444">
        <v>39.799999999999997</v>
      </c>
      <c r="M444" s="73">
        <f t="shared" si="74"/>
        <v>0.249</v>
      </c>
      <c r="N444" s="2">
        <v>0.01</v>
      </c>
      <c r="O444" s="3" t="s">
        <v>235</v>
      </c>
      <c r="P444" s="76"/>
      <c r="Q444" s="67">
        <f t="shared" si="79"/>
        <v>2.8285</v>
      </c>
      <c r="R444" s="72">
        <f t="shared" si="80"/>
        <v>0.249</v>
      </c>
      <c r="S444" s="44"/>
      <c r="T444" s="14"/>
      <c r="W444" s="57">
        <v>2.5</v>
      </c>
      <c r="X444" s="72">
        <v>0.249</v>
      </c>
      <c r="Y444" s="56">
        <f t="shared" si="81"/>
        <v>2.8285</v>
      </c>
      <c r="Z444" s="47"/>
      <c r="AA444" s="72"/>
      <c r="AB444" s="56"/>
      <c r="AC444" s="44"/>
      <c r="AD444" s="72"/>
      <c r="AE444" s="56"/>
      <c r="AF444" s="45"/>
      <c r="AG444" s="72"/>
      <c r="AH444" s="56"/>
      <c r="AI444" s="45"/>
      <c r="AK444" s="12"/>
      <c r="AL444" s="12"/>
      <c r="AM444" s="19"/>
      <c r="AQ444" s="13"/>
      <c r="AR444" s="13">
        <v>2.5</v>
      </c>
      <c r="AS444" s="13"/>
      <c r="AT444" s="14"/>
      <c r="AU444" s="13"/>
      <c r="AV444" s="13"/>
      <c r="AW444" s="12"/>
      <c r="AX444" s="12"/>
      <c r="AY444" s="13"/>
      <c r="AZ444" s="12"/>
    </row>
    <row r="445" spans="1:52" x14ac:dyDescent="0.25">
      <c r="A445" s="1" t="s">
        <v>2</v>
      </c>
      <c r="B445" s="2">
        <v>2.9</v>
      </c>
      <c r="C445" s="74">
        <f t="shared" si="73"/>
        <v>3.1448999999999998</v>
      </c>
      <c r="D445" s="70">
        <v>-112.643</v>
      </c>
      <c r="E445" s="10">
        <v>42.192999999999998</v>
      </c>
      <c r="F445" s="17">
        <v>5</v>
      </c>
      <c r="G445" s="1">
        <v>1976</v>
      </c>
      <c r="H445">
        <v>7</v>
      </c>
      <c r="I445">
        <v>12</v>
      </c>
      <c r="J445">
        <v>16</v>
      </c>
      <c r="K445">
        <v>44</v>
      </c>
      <c r="L445">
        <v>37.700000000000003</v>
      </c>
      <c r="M445" s="73">
        <f t="shared" si="74"/>
        <v>0.22900000000000001</v>
      </c>
      <c r="N445" s="2">
        <v>0.01</v>
      </c>
      <c r="O445" s="3" t="s">
        <v>235</v>
      </c>
      <c r="P445" s="76"/>
      <c r="Q445" s="67">
        <f>V445</f>
        <v>3.1448999999999998</v>
      </c>
      <c r="R445" s="72">
        <f>U445</f>
        <v>0.22900000000000001</v>
      </c>
      <c r="S445" s="57">
        <v>2.9</v>
      </c>
      <c r="T445" s="14" t="s">
        <v>3</v>
      </c>
      <c r="U445" s="26">
        <v>0.22900000000000001</v>
      </c>
      <c r="V445" s="56">
        <f>0.791*S445+0.851</f>
        <v>3.1448999999999998</v>
      </c>
      <c r="W445" s="44"/>
      <c r="X445" s="72"/>
      <c r="Z445" s="47"/>
      <c r="AA445" s="72"/>
      <c r="AB445" s="56"/>
      <c r="AC445" s="44"/>
      <c r="AD445" s="72"/>
      <c r="AE445" s="56"/>
      <c r="AF445" s="45"/>
      <c r="AG445" s="72"/>
      <c r="AH445" s="56"/>
      <c r="AI445" s="45" t="s">
        <v>93</v>
      </c>
      <c r="AK445" s="12"/>
      <c r="AL445" s="12"/>
      <c r="AM445" s="19"/>
      <c r="AQ445" s="13"/>
      <c r="AR445" s="13"/>
      <c r="AS445" s="13">
        <v>2.9</v>
      </c>
      <c r="AT445" s="14" t="s">
        <v>3</v>
      </c>
      <c r="AU445" s="13"/>
      <c r="AV445" s="13"/>
      <c r="AW445" s="12"/>
      <c r="AX445" s="12"/>
      <c r="AY445" s="13"/>
      <c r="AZ445" s="12"/>
    </row>
    <row r="446" spans="1:52" x14ac:dyDescent="0.25">
      <c r="A446" s="1" t="s">
        <v>2</v>
      </c>
      <c r="B446" s="2">
        <v>2.7</v>
      </c>
      <c r="C446" s="74">
        <f t="shared" si="73"/>
        <v>2.9867000000000004</v>
      </c>
      <c r="D446" s="70">
        <v>-112.502</v>
      </c>
      <c r="E446" s="10">
        <v>42.171999999999997</v>
      </c>
      <c r="F446" s="17">
        <v>5</v>
      </c>
      <c r="G446" s="1">
        <v>1976</v>
      </c>
      <c r="H446">
        <v>7</v>
      </c>
      <c r="I446">
        <v>12</v>
      </c>
      <c r="J446">
        <v>20</v>
      </c>
      <c r="K446">
        <v>32</v>
      </c>
      <c r="L446">
        <v>42</v>
      </c>
      <c r="M446" s="73">
        <f t="shared" si="74"/>
        <v>0.22900000000000001</v>
      </c>
      <c r="N446" s="2">
        <v>0.01</v>
      </c>
      <c r="O446" s="3" t="s">
        <v>235</v>
      </c>
      <c r="P446" s="76"/>
      <c r="Q446" s="67">
        <f>V446</f>
        <v>2.9867000000000004</v>
      </c>
      <c r="R446" s="72">
        <f>U446</f>
        <v>0.22900000000000001</v>
      </c>
      <c r="S446" s="57">
        <v>2.7</v>
      </c>
      <c r="T446" s="14" t="s">
        <v>3</v>
      </c>
      <c r="U446" s="26">
        <v>0.22900000000000001</v>
      </c>
      <c r="V446" s="56">
        <f>0.791*S446+0.851</f>
        <v>2.9867000000000004</v>
      </c>
      <c r="W446" s="44"/>
      <c r="X446" s="72"/>
      <c r="Z446" s="47"/>
      <c r="AA446" s="72"/>
      <c r="AB446" s="56"/>
      <c r="AC446" s="44"/>
      <c r="AD446" s="72"/>
      <c r="AE446" s="56"/>
      <c r="AF446" s="45"/>
      <c r="AG446" s="72"/>
      <c r="AH446" s="56"/>
      <c r="AI446" s="45"/>
      <c r="AK446" s="12"/>
      <c r="AL446" s="12"/>
      <c r="AM446" s="19"/>
      <c r="AQ446" s="13"/>
      <c r="AR446" s="13"/>
      <c r="AS446" s="13">
        <v>2.7</v>
      </c>
      <c r="AT446" s="14" t="s">
        <v>3</v>
      </c>
      <c r="AU446" s="13"/>
      <c r="AV446" s="13"/>
      <c r="AW446" s="12"/>
      <c r="AX446" s="12"/>
      <c r="AY446" s="13"/>
      <c r="AZ446" s="12"/>
    </row>
    <row r="447" spans="1:52" x14ac:dyDescent="0.25">
      <c r="A447" s="1" t="s">
        <v>2</v>
      </c>
      <c r="B447" s="2">
        <v>2.6</v>
      </c>
      <c r="C447" s="74">
        <f t="shared" si="73"/>
        <v>2.9076</v>
      </c>
      <c r="D447" s="70">
        <v>-112.624</v>
      </c>
      <c r="E447" s="10">
        <v>42.104999999999997</v>
      </c>
      <c r="F447" s="17">
        <v>4</v>
      </c>
      <c r="G447" s="1">
        <v>1976</v>
      </c>
      <c r="H447">
        <v>7</v>
      </c>
      <c r="I447">
        <v>21</v>
      </c>
      <c r="J447">
        <v>0</v>
      </c>
      <c r="K447">
        <v>33</v>
      </c>
      <c r="L447">
        <v>29.6</v>
      </c>
      <c r="M447" s="73">
        <f t="shared" si="74"/>
        <v>0.249</v>
      </c>
      <c r="N447" s="2">
        <v>0.01</v>
      </c>
      <c r="O447" s="3" t="s">
        <v>235</v>
      </c>
      <c r="P447" s="76"/>
      <c r="Q447" s="67">
        <f t="shared" ref="Q447:Q452" si="82">Y447</f>
        <v>2.9076</v>
      </c>
      <c r="R447" s="72">
        <f t="shared" ref="R447:R452" si="83">X447</f>
        <v>0.249</v>
      </c>
      <c r="S447" s="44"/>
      <c r="T447" s="14"/>
      <c r="W447" s="57">
        <v>2.6</v>
      </c>
      <c r="X447" s="72">
        <v>0.249</v>
      </c>
      <c r="Y447" s="56">
        <f t="shared" ref="Y447:Y452" si="84">0.791*W447+0.851</f>
        <v>2.9076</v>
      </c>
      <c r="Z447" s="47"/>
      <c r="AA447" s="72"/>
      <c r="AB447" s="56"/>
      <c r="AC447" s="44"/>
      <c r="AD447" s="72"/>
      <c r="AE447" s="56"/>
      <c r="AF447" s="45"/>
      <c r="AG447" s="72"/>
      <c r="AH447" s="56"/>
      <c r="AI447" s="45"/>
      <c r="AK447" s="12"/>
      <c r="AL447" s="12"/>
      <c r="AM447" s="19"/>
      <c r="AQ447" s="13"/>
      <c r="AR447" s="13">
        <v>2.6</v>
      </c>
      <c r="AS447" s="13"/>
      <c r="AT447" s="14"/>
      <c r="AU447" s="13"/>
      <c r="AV447" s="13"/>
      <c r="AW447" s="12"/>
      <c r="AX447" s="12"/>
      <c r="AY447" s="13"/>
      <c r="AZ447" s="12"/>
    </row>
    <row r="448" spans="1:52" x14ac:dyDescent="0.25">
      <c r="A448" s="1" t="s">
        <v>2</v>
      </c>
      <c r="B448" s="2">
        <v>3</v>
      </c>
      <c r="C448" s="74">
        <f t="shared" si="73"/>
        <v>3.2240000000000002</v>
      </c>
      <c r="D448" s="70">
        <v>-112.629</v>
      </c>
      <c r="E448" s="10">
        <v>42.103000000000002</v>
      </c>
      <c r="F448" s="17">
        <v>2</v>
      </c>
      <c r="G448" s="1">
        <v>1976</v>
      </c>
      <c r="H448">
        <v>7</v>
      </c>
      <c r="I448">
        <v>21</v>
      </c>
      <c r="J448">
        <v>1</v>
      </c>
      <c r="K448">
        <v>1</v>
      </c>
      <c r="L448">
        <v>6</v>
      </c>
      <c r="M448" s="73">
        <f t="shared" si="74"/>
        <v>0.249</v>
      </c>
      <c r="N448" s="2">
        <v>0.01</v>
      </c>
      <c r="O448" s="3" t="s">
        <v>235</v>
      </c>
      <c r="P448" s="76"/>
      <c r="Q448" s="67">
        <f t="shared" si="82"/>
        <v>3.2240000000000002</v>
      </c>
      <c r="R448" s="72">
        <f t="shared" si="83"/>
        <v>0.249</v>
      </c>
      <c r="S448" s="44"/>
      <c r="T448" s="14"/>
      <c r="W448" s="59">
        <v>3</v>
      </c>
      <c r="X448" s="72">
        <v>0.249</v>
      </c>
      <c r="Y448" s="56">
        <f t="shared" si="84"/>
        <v>3.2240000000000002</v>
      </c>
      <c r="Z448" s="47"/>
      <c r="AA448" s="72"/>
      <c r="AB448" s="56"/>
      <c r="AC448" s="44"/>
      <c r="AD448" s="72"/>
      <c r="AE448" s="56"/>
      <c r="AF448" s="45"/>
      <c r="AG448" s="72"/>
      <c r="AH448" s="56"/>
      <c r="AI448" s="45"/>
      <c r="AK448" s="12"/>
      <c r="AL448" s="12"/>
      <c r="AM448" s="19"/>
      <c r="AQ448" s="13"/>
      <c r="AR448" s="19">
        <v>3</v>
      </c>
      <c r="AS448" s="13"/>
      <c r="AT448" s="14"/>
      <c r="AU448" s="13"/>
      <c r="AV448" s="13"/>
      <c r="AW448" s="12"/>
      <c r="AX448" s="12"/>
      <c r="AY448" s="13"/>
      <c r="AZ448" s="12"/>
    </row>
    <row r="449" spans="1:52" x14ac:dyDescent="0.25">
      <c r="A449" s="1" t="s">
        <v>2</v>
      </c>
      <c r="B449" s="2">
        <v>3.1</v>
      </c>
      <c r="C449" s="74">
        <f t="shared" si="73"/>
        <v>3.3031000000000001</v>
      </c>
      <c r="D449" s="70">
        <v>-110.30200000000001</v>
      </c>
      <c r="E449" s="10">
        <v>40.747</v>
      </c>
      <c r="F449" s="17">
        <v>7</v>
      </c>
      <c r="G449" s="1">
        <v>1976</v>
      </c>
      <c r="H449">
        <v>7</v>
      </c>
      <c r="I449">
        <v>30</v>
      </c>
      <c r="J449">
        <v>22</v>
      </c>
      <c r="K449">
        <v>19</v>
      </c>
      <c r="L449">
        <v>0.2</v>
      </c>
      <c r="M449" s="73">
        <f t="shared" si="74"/>
        <v>0.249</v>
      </c>
      <c r="N449" s="2">
        <v>0.01</v>
      </c>
      <c r="O449" s="3" t="s">
        <v>235</v>
      </c>
      <c r="P449" s="76"/>
      <c r="Q449" s="67">
        <f t="shared" si="82"/>
        <v>3.3031000000000001</v>
      </c>
      <c r="R449" s="72">
        <f t="shared" si="83"/>
        <v>0.249</v>
      </c>
      <c r="S449" s="44"/>
      <c r="T449" s="14"/>
      <c r="W449" s="57">
        <v>3.1</v>
      </c>
      <c r="X449" s="72">
        <v>0.249</v>
      </c>
      <c r="Y449" s="56">
        <f t="shared" si="84"/>
        <v>3.3031000000000001</v>
      </c>
      <c r="Z449" s="47"/>
      <c r="AA449" s="72"/>
      <c r="AB449" s="56"/>
      <c r="AC449" s="44"/>
      <c r="AD449" s="72"/>
      <c r="AE449" s="56"/>
      <c r="AF449" s="45"/>
      <c r="AG449" s="72"/>
      <c r="AH449" s="56"/>
      <c r="AI449" s="45"/>
      <c r="AK449" s="12"/>
      <c r="AL449" s="12"/>
      <c r="AM449" s="19"/>
      <c r="AQ449" s="13"/>
      <c r="AR449" s="13">
        <v>3.1</v>
      </c>
      <c r="AS449" s="13"/>
      <c r="AT449" s="14"/>
      <c r="AU449" s="13"/>
      <c r="AV449" s="13"/>
      <c r="AW449" s="12"/>
      <c r="AX449" s="12"/>
      <c r="AY449" s="13"/>
      <c r="AZ449" s="12"/>
    </row>
    <row r="450" spans="1:52" x14ac:dyDescent="0.25">
      <c r="A450" s="1" t="s">
        <v>2</v>
      </c>
      <c r="B450" s="2">
        <v>2.7</v>
      </c>
      <c r="C450" s="74">
        <f t="shared" ref="C450:C513" si="85">Q450</f>
        <v>2.9867000000000004</v>
      </c>
      <c r="D450" s="70">
        <v>-112.45099999999999</v>
      </c>
      <c r="E450" s="10">
        <v>38.088999999999999</v>
      </c>
      <c r="F450" s="17">
        <v>7</v>
      </c>
      <c r="G450" s="1">
        <v>1976</v>
      </c>
      <c r="H450">
        <v>8</v>
      </c>
      <c r="I450">
        <v>3</v>
      </c>
      <c r="J450">
        <v>10</v>
      </c>
      <c r="K450">
        <v>34</v>
      </c>
      <c r="L450">
        <v>32</v>
      </c>
      <c r="M450" s="73">
        <f t="shared" ref="M450:M513" si="86">R450</f>
        <v>0.249</v>
      </c>
      <c r="N450" s="2">
        <v>0.01</v>
      </c>
      <c r="O450" s="3" t="s">
        <v>235</v>
      </c>
      <c r="P450" s="76"/>
      <c r="Q450" s="67">
        <f t="shared" si="82"/>
        <v>2.9867000000000004</v>
      </c>
      <c r="R450" s="72">
        <f t="shared" si="83"/>
        <v>0.249</v>
      </c>
      <c r="S450" s="44"/>
      <c r="T450" s="14"/>
      <c r="W450" s="57">
        <v>2.7</v>
      </c>
      <c r="X450" s="72">
        <v>0.249</v>
      </c>
      <c r="Y450" s="56">
        <f t="shared" si="84"/>
        <v>2.9867000000000004</v>
      </c>
      <c r="Z450" s="47"/>
      <c r="AA450" s="72"/>
      <c r="AB450" s="56"/>
      <c r="AC450" s="44"/>
      <c r="AD450" s="72"/>
      <c r="AE450" s="56"/>
      <c r="AF450" s="45"/>
      <c r="AG450" s="72"/>
      <c r="AH450" s="56"/>
      <c r="AI450" s="45"/>
      <c r="AK450" s="12"/>
      <c r="AL450" s="12"/>
      <c r="AM450" s="19"/>
      <c r="AQ450" s="13"/>
      <c r="AR450" s="13">
        <v>2.7</v>
      </c>
      <c r="AS450" s="13"/>
      <c r="AT450" s="14"/>
      <c r="AU450" s="13"/>
      <c r="AV450" s="13"/>
      <c r="AW450" s="12"/>
      <c r="AX450" s="12"/>
      <c r="AY450" s="13"/>
      <c r="AZ450" s="12"/>
    </row>
    <row r="451" spans="1:52" x14ac:dyDescent="0.25">
      <c r="A451" s="1" t="s">
        <v>2</v>
      </c>
      <c r="B451" s="2">
        <v>3.1</v>
      </c>
      <c r="C451" s="74">
        <f t="shared" si="85"/>
        <v>3.3031000000000001</v>
      </c>
      <c r="D451" s="70">
        <v>-112.18</v>
      </c>
      <c r="E451" s="10">
        <v>38.420999999999999</v>
      </c>
      <c r="F451" s="17">
        <v>7</v>
      </c>
      <c r="G451" s="1">
        <v>1976</v>
      </c>
      <c r="H451">
        <v>8</v>
      </c>
      <c r="I451">
        <v>13</v>
      </c>
      <c r="J451">
        <v>10</v>
      </c>
      <c r="K451">
        <v>30</v>
      </c>
      <c r="L451">
        <v>21.1</v>
      </c>
      <c r="M451" s="73">
        <f t="shared" si="86"/>
        <v>0.249</v>
      </c>
      <c r="N451" s="2">
        <v>0.01</v>
      </c>
      <c r="O451" s="3" t="s">
        <v>235</v>
      </c>
      <c r="P451" s="76"/>
      <c r="Q451" s="67">
        <f t="shared" si="82"/>
        <v>3.3031000000000001</v>
      </c>
      <c r="R451" s="72">
        <f t="shared" si="83"/>
        <v>0.249</v>
      </c>
      <c r="S451" s="44"/>
      <c r="T451" s="14"/>
      <c r="W451" s="57">
        <v>3.1</v>
      </c>
      <c r="X451" s="72">
        <v>0.249</v>
      </c>
      <c r="Y451" s="56">
        <f t="shared" si="84"/>
        <v>3.3031000000000001</v>
      </c>
      <c r="Z451" s="47"/>
      <c r="AA451" s="72"/>
      <c r="AB451" s="56"/>
      <c r="AC451" s="44"/>
      <c r="AD451" s="72"/>
      <c r="AE451" s="56"/>
      <c r="AF451" s="45"/>
      <c r="AG451" s="72"/>
      <c r="AH451" s="56"/>
      <c r="AI451" s="45"/>
      <c r="AK451" s="12"/>
      <c r="AL451" s="12"/>
      <c r="AM451" s="19"/>
      <c r="AQ451" s="13"/>
      <c r="AR451" s="13">
        <v>3.1</v>
      </c>
      <c r="AS451" s="13"/>
      <c r="AT451" s="14"/>
      <c r="AU451" s="13"/>
      <c r="AV451" s="13"/>
      <c r="AW451" s="12"/>
      <c r="AX451" s="12"/>
      <c r="AY451" s="13"/>
      <c r="AZ451" s="12"/>
    </row>
    <row r="452" spans="1:52" x14ac:dyDescent="0.25">
      <c r="A452" s="1" t="s">
        <v>2</v>
      </c>
      <c r="B452" s="2">
        <v>2.5</v>
      </c>
      <c r="C452" s="74">
        <f t="shared" si="85"/>
        <v>2.8285</v>
      </c>
      <c r="D452" s="70">
        <v>-112.42400000000001</v>
      </c>
      <c r="E452" s="10">
        <v>38.694000000000003</v>
      </c>
      <c r="F452" s="17">
        <v>7</v>
      </c>
      <c r="G452" s="1">
        <v>1976</v>
      </c>
      <c r="H452">
        <v>9</v>
      </c>
      <c r="I452">
        <v>5</v>
      </c>
      <c r="J452">
        <v>9</v>
      </c>
      <c r="K452">
        <v>4</v>
      </c>
      <c r="L452">
        <v>15.1</v>
      </c>
      <c r="M452" s="73">
        <f t="shared" si="86"/>
        <v>0.249</v>
      </c>
      <c r="N452" s="2">
        <v>0.01</v>
      </c>
      <c r="O452" s="3" t="s">
        <v>235</v>
      </c>
      <c r="P452" s="76"/>
      <c r="Q452" s="67">
        <f t="shared" si="82"/>
        <v>2.8285</v>
      </c>
      <c r="R452" s="72">
        <f t="shared" si="83"/>
        <v>0.249</v>
      </c>
      <c r="S452" s="44"/>
      <c r="T452" s="14"/>
      <c r="W452" s="57">
        <v>2.5</v>
      </c>
      <c r="X452" s="72">
        <v>0.249</v>
      </c>
      <c r="Y452" s="56">
        <f t="shared" si="84"/>
        <v>2.8285</v>
      </c>
      <c r="Z452" s="47"/>
      <c r="AA452" s="72"/>
      <c r="AB452" s="56"/>
      <c r="AC452" s="44"/>
      <c r="AD452" s="72"/>
      <c r="AE452" s="56"/>
      <c r="AF452" s="45"/>
      <c r="AG452" s="72"/>
      <c r="AH452" s="56"/>
      <c r="AI452" s="45"/>
      <c r="AK452" s="12"/>
      <c r="AL452" s="12"/>
      <c r="AM452" s="19"/>
      <c r="AQ452" s="13"/>
      <c r="AR452" s="13">
        <v>2.5</v>
      </c>
      <c r="AS452" s="13"/>
      <c r="AT452" s="14"/>
      <c r="AU452" s="13"/>
      <c r="AV452" s="13"/>
      <c r="AW452" s="12"/>
      <c r="AX452" s="12"/>
      <c r="AY452" s="13"/>
      <c r="AZ452" s="12"/>
    </row>
    <row r="453" spans="1:52" x14ac:dyDescent="0.25">
      <c r="A453" s="1" t="s">
        <v>2</v>
      </c>
      <c r="B453" s="2">
        <v>2.5</v>
      </c>
      <c r="C453" s="74">
        <f t="shared" si="85"/>
        <v>2.9807375578977089</v>
      </c>
      <c r="D453" s="70">
        <v>-111.634</v>
      </c>
      <c r="E453" s="10">
        <v>39.067</v>
      </c>
      <c r="F453" s="17">
        <v>7</v>
      </c>
      <c r="G453" s="1">
        <v>1976</v>
      </c>
      <c r="H453">
        <v>10</v>
      </c>
      <c r="I453">
        <v>6</v>
      </c>
      <c r="J453">
        <v>11</v>
      </c>
      <c r="K453">
        <v>15</v>
      </c>
      <c r="L453">
        <v>5.2</v>
      </c>
      <c r="M453" s="73">
        <f t="shared" si="86"/>
        <v>0.16297775980348159</v>
      </c>
      <c r="N453" s="2">
        <v>0.01</v>
      </c>
      <c r="O453" s="3" t="s">
        <v>236</v>
      </c>
      <c r="P453" s="76">
        <f>1/((1/U453^2)+(1/AA453^2))</f>
        <v>2.6561750190561336E-2</v>
      </c>
      <c r="Q453" s="67">
        <f>(P453/U453^2*V453)+(P453/AA453^2*AB453)</f>
        <v>2.9807375578977089</v>
      </c>
      <c r="R453" s="72">
        <f>SQRT(P453)</f>
        <v>0.16297775980348159</v>
      </c>
      <c r="S453" s="57">
        <v>2.5</v>
      </c>
      <c r="T453" s="14" t="s">
        <v>3</v>
      </c>
      <c r="U453" s="26">
        <v>0.22900000000000001</v>
      </c>
      <c r="V453" s="56">
        <f>0.791*S453+0.851</f>
        <v>2.8285</v>
      </c>
      <c r="W453" s="44"/>
      <c r="X453" s="72"/>
      <c r="Z453" s="59">
        <v>3</v>
      </c>
      <c r="AA453" s="72">
        <v>0.23200000000000001</v>
      </c>
      <c r="AB453" s="56">
        <f>0.791*(Z453-0.11)+0.851</f>
        <v>3.1369900000000004</v>
      </c>
      <c r="AC453" s="44"/>
      <c r="AD453" s="72"/>
      <c r="AE453" s="56"/>
      <c r="AF453" s="45"/>
      <c r="AG453" s="72"/>
      <c r="AH453" s="56"/>
      <c r="AI453" s="45" t="s">
        <v>75</v>
      </c>
      <c r="AK453" s="12"/>
      <c r="AL453" s="12"/>
      <c r="AM453" s="19">
        <v>3</v>
      </c>
      <c r="AQ453" s="13"/>
      <c r="AR453" s="13"/>
      <c r="AS453" s="13">
        <v>2.5</v>
      </c>
      <c r="AT453" s="14" t="s">
        <v>3</v>
      </c>
      <c r="AU453" s="13"/>
      <c r="AV453" s="13"/>
      <c r="AW453" s="12"/>
      <c r="AX453" s="12"/>
      <c r="AY453" s="13"/>
      <c r="AZ453" s="12"/>
    </row>
    <row r="454" spans="1:52" x14ac:dyDescent="0.25">
      <c r="A454" s="1" t="s">
        <v>2</v>
      </c>
      <c r="B454" s="2">
        <v>2.5</v>
      </c>
      <c r="C454" s="74">
        <f t="shared" si="85"/>
        <v>2.8285</v>
      </c>
      <c r="D454" s="70">
        <v>-112.467</v>
      </c>
      <c r="E454" s="10">
        <v>42.103999999999999</v>
      </c>
      <c r="F454" s="17">
        <v>2</v>
      </c>
      <c r="G454" s="1">
        <v>1976</v>
      </c>
      <c r="H454">
        <v>10</v>
      </c>
      <c r="I454">
        <v>25</v>
      </c>
      <c r="J454">
        <v>5</v>
      </c>
      <c r="K454">
        <v>42</v>
      </c>
      <c r="L454">
        <v>19</v>
      </c>
      <c r="M454" s="73">
        <f t="shared" si="86"/>
        <v>0.249</v>
      </c>
      <c r="N454" s="2">
        <v>0.01</v>
      </c>
      <c r="O454" s="3" t="s">
        <v>235</v>
      </c>
      <c r="P454" s="76"/>
      <c r="Q454" s="67">
        <f>Y454</f>
        <v>2.8285</v>
      </c>
      <c r="R454" s="72">
        <f>X454</f>
        <v>0.249</v>
      </c>
      <c r="S454" s="44"/>
      <c r="T454" s="14"/>
      <c r="W454" s="57">
        <v>2.5</v>
      </c>
      <c r="X454" s="72">
        <v>0.249</v>
      </c>
      <c r="Y454" s="56">
        <f>0.791*W454+0.851</f>
        <v>2.8285</v>
      </c>
      <c r="Z454" s="47"/>
      <c r="AA454" s="72"/>
      <c r="AB454" s="56"/>
      <c r="AC454" s="44"/>
      <c r="AD454" s="72"/>
      <c r="AE454" s="56"/>
      <c r="AF454" s="45"/>
      <c r="AG454" s="72"/>
      <c r="AH454" s="56"/>
      <c r="AI454" s="45"/>
      <c r="AK454" s="12"/>
      <c r="AL454" s="12"/>
      <c r="AM454" s="19"/>
      <c r="AQ454" s="13"/>
      <c r="AR454" s="13">
        <v>2.5</v>
      </c>
      <c r="AS454" s="13"/>
      <c r="AT454" s="14"/>
      <c r="AU454" s="13"/>
      <c r="AV454" s="13"/>
      <c r="AW454" s="12"/>
      <c r="AX454" s="12"/>
      <c r="AY454" s="13"/>
      <c r="AZ454" s="12"/>
    </row>
    <row r="455" spans="1:52" x14ac:dyDescent="0.25">
      <c r="A455" s="92" t="s">
        <v>2</v>
      </c>
      <c r="B455" s="112">
        <v>2.6</v>
      </c>
      <c r="C455" s="109">
        <f t="shared" si="85"/>
        <v>2.9076</v>
      </c>
      <c r="D455" s="90">
        <v>-112.703</v>
      </c>
      <c r="E455" s="91">
        <v>37.875</v>
      </c>
      <c r="F455" s="83">
        <v>7</v>
      </c>
      <c r="G455" s="83">
        <v>1976</v>
      </c>
      <c r="H455" s="83">
        <v>10</v>
      </c>
      <c r="I455" s="83">
        <v>25</v>
      </c>
      <c r="J455" s="83">
        <v>21</v>
      </c>
      <c r="K455" s="83">
        <v>51</v>
      </c>
      <c r="L455" s="83">
        <v>30.25</v>
      </c>
      <c r="M455" s="110">
        <f t="shared" si="86"/>
        <v>0.249</v>
      </c>
      <c r="N455" s="2">
        <v>0.01</v>
      </c>
      <c r="O455" s="3" t="s">
        <v>235</v>
      </c>
      <c r="P455" s="76"/>
      <c r="Q455" s="67">
        <f>Y455</f>
        <v>2.9076</v>
      </c>
      <c r="R455" s="72">
        <f>X455</f>
        <v>0.249</v>
      </c>
      <c r="S455" s="44"/>
      <c r="T455" s="14"/>
      <c r="W455" s="60">
        <v>2.6</v>
      </c>
      <c r="X455" s="72">
        <v>0.249</v>
      </c>
      <c r="Y455" s="56">
        <f>0.791*W455+0.851</f>
        <v>2.9076</v>
      </c>
      <c r="Z455" s="46"/>
      <c r="AA455" s="72"/>
      <c r="AB455" s="56"/>
      <c r="AC455" s="51"/>
      <c r="AD455" s="72"/>
      <c r="AE455" s="56"/>
      <c r="AF455" s="51"/>
      <c r="AG455" s="72"/>
      <c r="AH455" s="56"/>
      <c r="AI455" s="51"/>
      <c r="AJ455" s="49"/>
      <c r="AK455" s="49"/>
      <c r="AL455" s="49"/>
      <c r="AM455" s="34"/>
      <c r="AN455" s="49"/>
      <c r="AO455" s="49"/>
      <c r="AP455" s="49"/>
      <c r="AQ455" s="49"/>
      <c r="AR455" s="111">
        <v>2.6</v>
      </c>
      <c r="AS455" s="13"/>
      <c r="AT455" s="14"/>
      <c r="AU455" s="13"/>
      <c r="AV455" s="13"/>
      <c r="AW455" s="12"/>
      <c r="AX455" s="12"/>
      <c r="AY455" s="13"/>
      <c r="AZ455" s="12"/>
    </row>
    <row r="456" spans="1:52" x14ac:dyDescent="0.25">
      <c r="A456" s="1" t="s">
        <v>2</v>
      </c>
      <c r="B456" s="2">
        <v>3.3</v>
      </c>
      <c r="C456" s="74">
        <f t="shared" si="85"/>
        <v>3.4613</v>
      </c>
      <c r="D456" s="70">
        <v>-112.694</v>
      </c>
      <c r="E456" s="10">
        <v>41.822000000000003</v>
      </c>
      <c r="F456" s="17">
        <v>7</v>
      </c>
      <c r="G456" s="1">
        <v>1976</v>
      </c>
      <c r="H456">
        <v>11</v>
      </c>
      <c r="I456">
        <v>5</v>
      </c>
      <c r="J456">
        <v>1</v>
      </c>
      <c r="K456">
        <v>15</v>
      </c>
      <c r="L456">
        <v>7.1</v>
      </c>
      <c r="M456" s="73">
        <f t="shared" si="86"/>
        <v>0.22900000000000001</v>
      </c>
      <c r="N456" s="2">
        <v>0.01</v>
      </c>
      <c r="O456" s="3" t="s">
        <v>235</v>
      </c>
      <c r="P456" s="76"/>
      <c r="Q456" s="67">
        <f t="shared" ref="Q456:Q461" si="87">V456</f>
        <v>3.4613</v>
      </c>
      <c r="R456" s="72">
        <f t="shared" ref="R456:R461" si="88">U456</f>
        <v>0.22900000000000001</v>
      </c>
      <c r="S456" s="57">
        <v>3.3</v>
      </c>
      <c r="T456" s="14" t="s">
        <v>3</v>
      </c>
      <c r="U456" s="26">
        <v>0.22900000000000001</v>
      </c>
      <c r="V456" s="56">
        <f t="shared" ref="V456:V461" si="89">0.791*S456+0.851</f>
        <v>3.4613</v>
      </c>
      <c r="W456" s="44"/>
      <c r="X456" s="72"/>
      <c r="Z456" s="47"/>
      <c r="AA456" s="72"/>
      <c r="AB456" s="56"/>
      <c r="AC456" s="44"/>
      <c r="AD456" s="72"/>
      <c r="AE456" s="56"/>
      <c r="AF456" s="45"/>
      <c r="AG456" s="72"/>
      <c r="AH456" s="56"/>
      <c r="AI456" s="45"/>
      <c r="AK456" s="12"/>
      <c r="AL456" s="12"/>
      <c r="AM456" s="19"/>
      <c r="AQ456" s="13"/>
      <c r="AR456" s="13"/>
      <c r="AS456" s="13">
        <v>3.3</v>
      </c>
      <c r="AT456" s="14" t="s">
        <v>3</v>
      </c>
      <c r="AU456" s="13"/>
      <c r="AV456" s="13"/>
      <c r="AW456" s="12"/>
      <c r="AX456" s="12"/>
      <c r="AY456" s="13"/>
      <c r="AZ456" s="12"/>
    </row>
    <row r="457" spans="1:52" x14ac:dyDescent="0.25">
      <c r="A457" s="1" t="s">
        <v>2</v>
      </c>
      <c r="B457" s="2">
        <v>4</v>
      </c>
      <c r="C457" s="74">
        <f t="shared" si="85"/>
        <v>4.0150000000000006</v>
      </c>
      <c r="D457" s="70">
        <v>-112.69799999999999</v>
      </c>
      <c r="E457" s="10">
        <v>41.81</v>
      </c>
      <c r="F457" s="17">
        <v>7</v>
      </c>
      <c r="G457" s="1">
        <v>1976</v>
      </c>
      <c r="H457">
        <v>11</v>
      </c>
      <c r="I457">
        <v>5</v>
      </c>
      <c r="J457">
        <v>2</v>
      </c>
      <c r="K457">
        <v>48</v>
      </c>
      <c r="L457">
        <v>55.6</v>
      </c>
      <c r="M457" s="73">
        <f t="shared" si="86"/>
        <v>0.22900000000000001</v>
      </c>
      <c r="N457" s="2">
        <v>0.01</v>
      </c>
      <c r="O457" s="3" t="s">
        <v>235</v>
      </c>
      <c r="P457" s="76"/>
      <c r="Q457" s="67">
        <f t="shared" si="87"/>
        <v>4.0150000000000006</v>
      </c>
      <c r="R457" s="72">
        <f t="shared" si="88"/>
        <v>0.22900000000000001</v>
      </c>
      <c r="S457" s="59">
        <v>4</v>
      </c>
      <c r="T457" s="14" t="s">
        <v>3</v>
      </c>
      <c r="U457" s="26">
        <v>0.22900000000000001</v>
      </c>
      <c r="V457" s="56">
        <f t="shared" si="89"/>
        <v>4.0150000000000006</v>
      </c>
      <c r="W457" s="44"/>
      <c r="X457" s="72"/>
      <c r="Z457" s="47"/>
      <c r="AA457" s="72"/>
      <c r="AB457" s="56"/>
      <c r="AC457" s="44"/>
      <c r="AD457" s="72"/>
      <c r="AE457" s="56"/>
      <c r="AF457" s="45"/>
      <c r="AG457" s="72"/>
      <c r="AH457" s="56"/>
      <c r="AI457" s="45"/>
      <c r="AK457" s="12"/>
      <c r="AL457" s="12"/>
      <c r="AM457" s="19"/>
      <c r="AQ457" s="13"/>
      <c r="AR457" s="13"/>
      <c r="AS457" s="19">
        <v>4</v>
      </c>
      <c r="AT457" s="14" t="s">
        <v>3</v>
      </c>
      <c r="AU457" s="13"/>
      <c r="AV457" s="13"/>
      <c r="AW457" s="12"/>
      <c r="AX457" s="12"/>
      <c r="AY457" s="13"/>
      <c r="AZ457" s="12"/>
    </row>
    <row r="458" spans="1:52" x14ac:dyDescent="0.25">
      <c r="A458" s="1" t="s">
        <v>2</v>
      </c>
      <c r="B458" s="2">
        <v>3.4</v>
      </c>
      <c r="C458" s="74">
        <f t="shared" si="85"/>
        <v>3.5404</v>
      </c>
      <c r="D458" s="70">
        <v>-112.696</v>
      </c>
      <c r="E458" s="10">
        <v>41.816000000000003</v>
      </c>
      <c r="F458" s="17">
        <v>7</v>
      </c>
      <c r="G458" s="1">
        <v>1976</v>
      </c>
      <c r="H458">
        <v>11</v>
      </c>
      <c r="I458">
        <v>5</v>
      </c>
      <c r="J458">
        <v>5</v>
      </c>
      <c r="K458">
        <v>54</v>
      </c>
      <c r="L458">
        <v>0.9</v>
      </c>
      <c r="M458" s="73">
        <f t="shared" si="86"/>
        <v>0.22900000000000001</v>
      </c>
      <c r="N458" s="2">
        <v>0.01</v>
      </c>
      <c r="O458" s="3" t="s">
        <v>235</v>
      </c>
      <c r="P458" s="76"/>
      <c r="Q458" s="67">
        <f t="shared" si="87"/>
        <v>3.5404</v>
      </c>
      <c r="R458" s="72">
        <f t="shared" si="88"/>
        <v>0.22900000000000001</v>
      </c>
      <c r="S458" s="57">
        <v>3.4</v>
      </c>
      <c r="T458" s="14" t="s">
        <v>3</v>
      </c>
      <c r="U458" s="26">
        <v>0.22900000000000001</v>
      </c>
      <c r="V458" s="56">
        <f t="shared" si="89"/>
        <v>3.5404</v>
      </c>
      <c r="W458" s="44"/>
      <c r="X458" s="72"/>
      <c r="Z458" s="47"/>
      <c r="AA458" s="72"/>
      <c r="AB458" s="56"/>
      <c r="AC458" s="44"/>
      <c r="AD458" s="72"/>
      <c r="AE458" s="56"/>
      <c r="AF458" s="45"/>
      <c r="AG458" s="72"/>
      <c r="AH458" s="56"/>
      <c r="AI458" s="45" t="s">
        <v>94</v>
      </c>
      <c r="AK458" s="12"/>
      <c r="AL458" s="12"/>
      <c r="AM458" s="19"/>
      <c r="AQ458" s="13"/>
      <c r="AR458" s="13"/>
      <c r="AS458" s="13">
        <v>3.4</v>
      </c>
      <c r="AT458" s="14" t="s">
        <v>3</v>
      </c>
      <c r="AU458" s="13"/>
      <c r="AV458" s="13"/>
      <c r="AW458" s="12"/>
      <c r="AX458" s="12"/>
      <c r="AY458" s="13"/>
      <c r="AZ458" s="12"/>
    </row>
    <row r="459" spans="1:52" x14ac:dyDescent="0.25">
      <c r="A459" s="1" t="s">
        <v>2</v>
      </c>
      <c r="B459" s="2">
        <v>2.8</v>
      </c>
      <c r="C459" s="74">
        <f t="shared" si="85"/>
        <v>3.0657999999999999</v>
      </c>
      <c r="D459" s="70">
        <v>-112.69799999999999</v>
      </c>
      <c r="E459" s="10">
        <v>41.814</v>
      </c>
      <c r="F459" s="17">
        <v>7</v>
      </c>
      <c r="G459" s="1">
        <v>1976</v>
      </c>
      <c r="H459">
        <v>11</v>
      </c>
      <c r="I459">
        <v>5</v>
      </c>
      <c r="J459">
        <v>10</v>
      </c>
      <c r="K459">
        <v>58</v>
      </c>
      <c r="L459">
        <v>3.6</v>
      </c>
      <c r="M459" s="73">
        <f t="shared" si="86"/>
        <v>0.22900000000000001</v>
      </c>
      <c r="N459" s="2">
        <v>0.01</v>
      </c>
      <c r="O459" s="3" t="s">
        <v>235</v>
      </c>
      <c r="P459" s="76"/>
      <c r="Q459" s="67">
        <f t="shared" si="87"/>
        <v>3.0657999999999999</v>
      </c>
      <c r="R459" s="72">
        <f t="shared" si="88"/>
        <v>0.22900000000000001</v>
      </c>
      <c r="S459" s="57">
        <v>2.8</v>
      </c>
      <c r="T459" s="14" t="s">
        <v>3</v>
      </c>
      <c r="U459" s="26">
        <v>0.22900000000000001</v>
      </c>
      <c r="V459" s="56">
        <f t="shared" si="89"/>
        <v>3.0657999999999999</v>
      </c>
      <c r="W459" s="44"/>
      <c r="X459" s="72"/>
      <c r="Z459" s="47"/>
      <c r="AA459" s="72"/>
      <c r="AB459" s="56"/>
      <c r="AC459" s="44"/>
      <c r="AD459" s="72"/>
      <c r="AE459" s="56"/>
      <c r="AF459" s="45"/>
      <c r="AG459" s="72"/>
      <c r="AH459" s="56"/>
      <c r="AI459" s="45"/>
      <c r="AK459" s="12"/>
      <c r="AL459" s="12"/>
      <c r="AM459" s="19"/>
      <c r="AQ459" s="13"/>
      <c r="AR459" s="13"/>
      <c r="AS459" s="13">
        <v>2.8</v>
      </c>
      <c r="AT459" s="14" t="s">
        <v>3</v>
      </c>
      <c r="AU459" s="13"/>
      <c r="AV459" s="13"/>
      <c r="AW459" s="12"/>
      <c r="AX459" s="12"/>
      <c r="AY459" s="13"/>
      <c r="AZ459" s="12"/>
    </row>
    <row r="460" spans="1:52" x14ac:dyDescent="0.25">
      <c r="A460" s="1" t="s">
        <v>2</v>
      </c>
      <c r="B460" s="2">
        <v>2.8</v>
      </c>
      <c r="C460" s="74">
        <f t="shared" si="85"/>
        <v>3.0657999999999999</v>
      </c>
      <c r="D460" s="70">
        <v>-112.715</v>
      </c>
      <c r="E460" s="10">
        <v>41.813000000000002</v>
      </c>
      <c r="F460" s="17">
        <v>7</v>
      </c>
      <c r="G460" s="1">
        <v>1976</v>
      </c>
      <c r="H460">
        <v>11</v>
      </c>
      <c r="I460">
        <v>6</v>
      </c>
      <c r="J460">
        <v>3</v>
      </c>
      <c r="K460">
        <v>16</v>
      </c>
      <c r="L460">
        <v>27</v>
      </c>
      <c r="M460" s="73">
        <f t="shared" si="86"/>
        <v>0.22900000000000001</v>
      </c>
      <c r="N460" s="2">
        <v>0.01</v>
      </c>
      <c r="O460" s="3" t="s">
        <v>235</v>
      </c>
      <c r="P460" s="76"/>
      <c r="Q460" s="67">
        <f t="shared" si="87"/>
        <v>3.0657999999999999</v>
      </c>
      <c r="R460" s="72">
        <f t="shared" si="88"/>
        <v>0.22900000000000001</v>
      </c>
      <c r="S460" s="57">
        <v>2.8</v>
      </c>
      <c r="T460" s="14" t="s">
        <v>3</v>
      </c>
      <c r="U460" s="26">
        <v>0.22900000000000001</v>
      </c>
      <c r="V460" s="56">
        <f t="shared" si="89"/>
        <v>3.0657999999999999</v>
      </c>
      <c r="W460" s="44"/>
      <c r="X460" s="72"/>
      <c r="Z460" s="47"/>
      <c r="AA460" s="72"/>
      <c r="AB460" s="56"/>
      <c r="AC460" s="44"/>
      <c r="AD460" s="72"/>
      <c r="AE460" s="56"/>
      <c r="AF460" s="45"/>
      <c r="AG460" s="72"/>
      <c r="AH460" s="56"/>
      <c r="AI460" s="45"/>
      <c r="AK460" s="12"/>
      <c r="AL460" s="12"/>
      <c r="AM460" s="19"/>
      <c r="AQ460" s="13"/>
      <c r="AR460" s="13"/>
      <c r="AS460" s="13">
        <v>2.8</v>
      </c>
      <c r="AT460" s="14" t="s">
        <v>3</v>
      </c>
      <c r="AU460" s="13"/>
      <c r="AV460" s="13"/>
      <c r="AW460" s="12"/>
      <c r="AX460" s="12"/>
      <c r="AY460" s="13"/>
      <c r="AZ460" s="12"/>
    </row>
    <row r="461" spans="1:52" x14ac:dyDescent="0.25">
      <c r="A461" s="1" t="s">
        <v>2</v>
      </c>
      <c r="B461" s="2">
        <v>2.8</v>
      </c>
      <c r="C461" s="74">
        <f t="shared" si="85"/>
        <v>3.0657999999999999</v>
      </c>
      <c r="D461" s="70">
        <v>-111.307</v>
      </c>
      <c r="E461" s="10">
        <v>39.469000000000001</v>
      </c>
      <c r="F461" s="17">
        <v>7</v>
      </c>
      <c r="G461" s="1">
        <v>1976</v>
      </c>
      <c r="H461">
        <v>11</v>
      </c>
      <c r="I461">
        <v>6</v>
      </c>
      <c r="J461">
        <v>19</v>
      </c>
      <c r="K461">
        <v>58</v>
      </c>
      <c r="L461">
        <v>46.1</v>
      </c>
      <c r="M461" s="73">
        <f t="shared" si="86"/>
        <v>0.22900000000000001</v>
      </c>
      <c r="N461" s="2">
        <v>0.01</v>
      </c>
      <c r="O461" s="3" t="s">
        <v>235</v>
      </c>
      <c r="P461" s="76"/>
      <c r="Q461" s="67">
        <f t="shared" si="87"/>
        <v>3.0657999999999999</v>
      </c>
      <c r="R461" s="72">
        <f t="shared" si="88"/>
        <v>0.22900000000000001</v>
      </c>
      <c r="S461" s="57">
        <v>2.8</v>
      </c>
      <c r="T461" s="14" t="s">
        <v>3</v>
      </c>
      <c r="U461" s="26">
        <v>0.22900000000000001</v>
      </c>
      <c r="V461" s="56">
        <f t="shared" si="89"/>
        <v>3.0657999999999999</v>
      </c>
      <c r="W461" s="44"/>
      <c r="X461" s="72"/>
      <c r="Z461" s="47"/>
      <c r="AA461" s="72"/>
      <c r="AB461" s="56"/>
      <c r="AC461" s="44"/>
      <c r="AD461" s="72"/>
      <c r="AE461" s="56"/>
      <c r="AF461" s="45"/>
      <c r="AG461" s="72"/>
      <c r="AH461" s="56"/>
      <c r="AI461" s="45"/>
      <c r="AK461" s="12"/>
      <c r="AL461" s="12"/>
      <c r="AM461" s="19"/>
      <c r="AQ461" s="13"/>
      <c r="AR461" s="13"/>
      <c r="AS461" s="13">
        <v>2.8</v>
      </c>
      <c r="AT461" s="14" t="s">
        <v>3</v>
      </c>
      <c r="AU461" s="13"/>
      <c r="AV461" s="13"/>
      <c r="AW461" s="12"/>
      <c r="AX461" s="12"/>
      <c r="AY461" s="13"/>
      <c r="AZ461" s="12"/>
    </row>
    <row r="462" spans="1:52" x14ac:dyDescent="0.25">
      <c r="A462" s="1" t="s">
        <v>2</v>
      </c>
      <c r="B462" s="2">
        <v>2.5</v>
      </c>
      <c r="C462" s="74">
        <f t="shared" si="85"/>
        <v>2.8285</v>
      </c>
      <c r="D462" s="70">
        <v>-111.354</v>
      </c>
      <c r="E462" s="10">
        <v>38.658999999999999</v>
      </c>
      <c r="F462" s="17">
        <v>7</v>
      </c>
      <c r="G462" s="1">
        <v>1976</v>
      </c>
      <c r="H462">
        <v>11</v>
      </c>
      <c r="I462">
        <v>19</v>
      </c>
      <c r="J462">
        <v>22</v>
      </c>
      <c r="K462">
        <v>9</v>
      </c>
      <c r="L462">
        <v>26.2</v>
      </c>
      <c r="M462" s="73">
        <f t="shared" si="86"/>
        <v>0.249</v>
      </c>
      <c r="N462" s="2">
        <v>0.01</v>
      </c>
      <c r="O462" s="3" t="s">
        <v>235</v>
      </c>
      <c r="P462" s="76"/>
      <c r="Q462" s="67">
        <f t="shared" ref="Q462:Q473" si="90">Y462</f>
        <v>2.8285</v>
      </c>
      <c r="R462" s="72">
        <f t="shared" ref="R462:R473" si="91">X462</f>
        <v>0.249</v>
      </c>
      <c r="S462" s="44"/>
      <c r="T462" s="14"/>
      <c r="W462" s="57">
        <v>2.5</v>
      </c>
      <c r="X462" s="72">
        <v>0.249</v>
      </c>
      <c r="Y462" s="56">
        <f t="shared" ref="Y462:Y473" si="92">0.791*W462+0.851</f>
        <v>2.8285</v>
      </c>
      <c r="Z462" s="47"/>
      <c r="AA462" s="72"/>
      <c r="AB462" s="56"/>
      <c r="AC462" s="44"/>
      <c r="AD462" s="72"/>
      <c r="AE462" s="56"/>
      <c r="AF462" s="45"/>
      <c r="AG462" s="72"/>
      <c r="AH462" s="56"/>
      <c r="AI462" s="45"/>
      <c r="AK462" s="12"/>
      <c r="AL462" s="12"/>
      <c r="AM462" s="19"/>
      <c r="AQ462" s="13"/>
      <c r="AR462" s="13">
        <v>2.5</v>
      </c>
      <c r="AS462" s="13"/>
      <c r="AT462" s="14"/>
      <c r="AU462" s="13"/>
      <c r="AV462" s="13"/>
      <c r="AW462" s="12"/>
      <c r="AX462" s="12"/>
      <c r="AY462" s="13"/>
      <c r="AZ462" s="12"/>
    </row>
    <row r="463" spans="1:52" x14ac:dyDescent="0.25">
      <c r="A463" s="1" t="s">
        <v>2</v>
      </c>
      <c r="B463" s="2">
        <v>2.5</v>
      </c>
      <c r="C463" s="74">
        <f t="shared" si="85"/>
        <v>2.8285</v>
      </c>
      <c r="D463" s="70">
        <v>-110.247</v>
      </c>
      <c r="E463" s="10">
        <v>40.726999999999997</v>
      </c>
      <c r="F463" s="17">
        <v>7</v>
      </c>
      <c r="G463" s="1">
        <v>1976</v>
      </c>
      <c r="H463">
        <v>11</v>
      </c>
      <c r="I463">
        <v>19</v>
      </c>
      <c r="J463">
        <v>23</v>
      </c>
      <c r="K463">
        <v>44</v>
      </c>
      <c r="L463">
        <v>43.6</v>
      </c>
      <c r="M463" s="73">
        <f t="shared" si="86"/>
        <v>0.249</v>
      </c>
      <c r="N463" s="2">
        <v>0.01</v>
      </c>
      <c r="O463" s="3" t="s">
        <v>235</v>
      </c>
      <c r="P463" s="76"/>
      <c r="Q463" s="67">
        <f t="shared" si="90"/>
        <v>2.8285</v>
      </c>
      <c r="R463" s="72">
        <f t="shared" si="91"/>
        <v>0.249</v>
      </c>
      <c r="S463" s="44"/>
      <c r="T463" s="14"/>
      <c r="W463" s="57">
        <v>2.5</v>
      </c>
      <c r="X463" s="72">
        <v>0.249</v>
      </c>
      <c r="Y463" s="56">
        <f t="shared" si="92"/>
        <v>2.8285</v>
      </c>
      <c r="Z463" s="47"/>
      <c r="AA463" s="72"/>
      <c r="AB463" s="56"/>
      <c r="AC463" s="44"/>
      <c r="AD463" s="72"/>
      <c r="AE463" s="56"/>
      <c r="AF463" s="45"/>
      <c r="AG463" s="72"/>
      <c r="AH463" s="56"/>
      <c r="AI463" s="45"/>
      <c r="AK463" s="12"/>
      <c r="AL463" s="12"/>
      <c r="AM463" s="19"/>
      <c r="AQ463" s="13"/>
      <c r="AR463" s="13">
        <v>2.5</v>
      </c>
      <c r="AS463" s="13"/>
      <c r="AT463" s="14"/>
      <c r="AU463" s="13"/>
      <c r="AV463" s="13"/>
      <c r="AW463" s="12"/>
      <c r="AX463" s="12"/>
      <c r="AY463" s="13"/>
      <c r="AZ463" s="12"/>
    </row>
    <row r="464" spans="1:52" x14ac:dyDescent="0.25">
      <c r="A464" s="1" t="s">
        <v>2</v>
      </c>
      <c r="B464" s="2">
        <v>2.9</v>
      </c>
      <c r="C464" s="74">
        <f t="shared" si="85"/>
        <v>3.1448999999999998</v>
      </c>
      <c r="D464" s="70">
        <v>-112.36499999999999</v>
      </c>
      <c r="E464" s="10">
        <v>41.912999999999997</v>
      </c>
      <c r="F464" s="17">
        <v>7</v>
      </c>
      <c r="G464" s="1">
        <v>1976</v>
      </c>
      <c r="H464">
        <v>12</v>
      </c>
      <c r="I464">
        <v>3</v>
      </c>
      <c r="J464">
        <v>2</v>
      </c>
      <c r="K464">
        <v>5</v>
      </c>
      <c r="L464">
        <v>38.5</v>
      </c>
      <c r="M464" s="73">
        <f t="shared" si="86"/>
        <v>0.249</v>
      </c>
      <c r="N464" s="2">
        <v>0.01</v>
      </c>
      <c r="O464" s="3" t="s">
        <v>235</v>
      </c>
      <c r="P464" s="76"/>
      <c r="Q464" s="67">
        <f t="shared" si="90"/>
        <v>3.1448999999999998</v>
      </c>
      <c r="R464" s="72">
        <f t="shared" si="91"/>
        <v>0.249</v>
      </c>
      <c r="S464" s="44"/>
      <c r="T464" s="14"/>
      <c r="W464" s="57">
        <v>2.9</v>
      </c>
      <c r="X464" s="72">
        <v>0.249</v>
      </c>
      <c r="Y464" s="56">
        <f t="shared" si="92"/>
        <v>3.1448999999999998</v>
      </c>
      <c r="Z464" s="47"/>
      <c r="AA464" s="72"/>
      <c r="AB464" s="56"/>
      <c r="AC464" s="44"/>
      <c r="AD464" s="72"/>
      <c r="AE464" s="56"/>
      <c r="AF464" s="45"/>
      <c r="AG464" s="72"/>
      <c r="AH464" s="56"/>
      <c r="AI464" s="45"/>
      <c r="AK464" s="12"/>
      <c r="AL464" s="12"/>
      <c r="AM464" s="19"/>
      <c r="AQ464" s="13"/>
      <c r="AR464" s="13">
        <v>2.9</v>
      </c>
      <c r="AS464" s="13"/>
      <c r="AT464" s="14"/>
      <c r="AU464" s="13"/>
      <c r="AV464" s="13"/>
      <c r="AW464" s="12"/>
      <c r="AX464" s="12"/>
      <c r="AY464" s="13"/>
      <c r="AZ464" s="12"/>
    </row>
    <row r="465" spans="1:52" x14ac:dyDescent="0.25">
      <c r="A465" s="1" t="s">
        <v>2</v>
      </c>
      <c r="B465" s="2">
        <v>2.6</v>
      </c>
      <c r="C465" s="74">
        <f t="shared" si="85"/>
        <v>2.9076</v>
      </c>
      <c r="D465" s="70">
        <v>-111.78700000000001</v>
      </c>
      <c r="E465" s="10">
        <v>41.497</v>
      </c>
      <c r="F465" s="17">
        <v>7</v>
      </c>
      <c r="G465" s="1">
        <v>1976</v>
      </c>
      <c r="H465">
        <v>12</v>
      </c>
      <c r="I465">
        <v>3</v>
      </c>
      <c r="J465">
        <v>15</v>
      </c>
      <c r="K465">
        <v>5</v>
      </c>
      <c r="L465">
        <v>59.7</v>
      </c>
      <c r="M465" s="73">
        <f t="shared" si="86"/>
        <v>0.249</v>
      </c>
      <c r="N465" s="2">
        <v>0.01</v>
      </c>
      <c r="O465" s="3" t="s">
        <v>235</v>
      </c>
      <c r="P465" s="76"/>
      <c r="Q465" s="67">
        <f t="shared" si="90"/>
        <v>2.9076</v>
      </c>
      <c r="R465" s="72">
        <f t="shared" si="91"/>
        <v>0.249</v>
      </c>
      <c r="S465" s="44"/>
      <c r="T465" s="14"/>
      <c r="W465" s="57">
        <v>2.6</v>
      </c>
      <c r="X465" s="72">
        <v>0.249</v>
      </c>
      <c r="Y465" s="56">
        <f t="shared" si="92"/>
        <v>2.9076</v>
      </c>
      <c r="Z465" s="47"/>
      <c r="AA465" s="72"/>
      <c r="AB465" s="56"/>
      <c r="AC465" s="44"/>
      <c r="AD465" s="72"/>
      <c r="AE465" s="56"/>
      <c r="AF465" s="45"/>
      <c r="AG465" s="72"/>
      <c r="AH465" s="56"/>
      <c r="AI465" s="45"/>
      <c r="AK465" s="12"/>
      <c r="AL465" s="12"/>
      <c r="AM465" s="19"/>
      <c r="AQ465" s="13"/>
      <c r="AR465" s="13">
        <v>2.6</v>
      </c>
      <c r="AS465" s="13"/>
      <c r="AT465" s="14"/>
      <c r="AU465" s="13"/>
      <c r="AV465" s="13"/>
      <c r="AW465" s="12"/>
      <c r="AX465" s="12"/>
      <c r="AY465" s="13"/>
      <c r="AZ465" s="12"/>
    </row>
    <row r="466" spans="1:52" x14ac:dyDescent="0.25">
      <c r="A466" s="92" t="s">
        <v>2</v>
      </c>
      <c r="B466" s="112">
        <v>2.5</v>
      </c>
      <c r="C466" s="109">
        <f t="shared" si="85"/>
        <v>2.8285</v>
      </c>
      <c r="D466" s="90">
        <v>-111.17400000000001</v>
      </c>
      <c r="E466" s="91">
        <v>38.353999999999999</v>
      </c>
      <c r="F466" s="83">
        <v>7</v>
      </c>
      <c r="G466" s="83">
        <v>1976</v>
      </c>
      <c r="H466" s="83">
        <v>12</v>
      </c>
      <c r="I466" s="83">
        <v>28</v>
      </c>
      <c r="J466" s="83">
        <v>21</v>
      </c>
      <c r="K466" s="83">
        <v>34</v>
      </c>
      <c r="L466" s="83">
        <v>47.06</v>
      </c>
      <c r="M466" s="110">
        <f t="shared" si="86"/>
        <v>0.249</v>
      </c>
      <c r="N466" s="2">
        <v>0.01</v>
      </c>
      <c r="O466" s="3" t="s">
        <v>235</v>
      </c>
      <c r="P466" s="76"/>
      <c r="Q466" s="67">
        <f t="shared" si="90"/>
        <v>2.8285</v>
      </c>
      <c r="R466" s="72">
        <f t="shared" si="91"/>
        <v>0.249</v>
      </c>
      <c r="S466" s="44"/>
      <c r="T466" s="14"/>
      <c r="W466" s="60">
        <v>2.5</v>
      </c>
      <c r="X466" s="72">
        <v>0.249</v>
      </c>
      <c r="Y466" s="56">
        <f t="shared" si="92"/>
        <v>2.8285</v>
      </c>
      <c r="Z466" s="46"/>
      <c r="AA466" s="72"/>
      <c r="AB466" s="56"/>
      <c r="AC466" s="51"/>
      <c r="AD466" s="72"/>
      <c r="AE466" s="56"/>
      <c r="AF466" s="51"/>
      <c r="AG466" s="72"/>
      <c r="AH466" s="56"/>
      <c r="AI466" s="51"/>
      <c r="AJ466" s="49"/>
      <c r="AK466" s="49"/>
      <c r="AL466" s="49"/>
      <c r="AM466" s="34"/>
      <c r="AN466" s="49"/>
      <c r="AO466" s="49"/>
      <c r="AP466" s="49"/>
      <c r="AQ466" s="49"/>
      <c r="AR466" s="111">
        <v>2.5</v>
      </c>
      <c r="AS466" s="13"/>
      <c r="AT466" s="14"/>
      <c r="AU466" s="13"/>
      <c r="AV466" s="13"/>
      <c r="AW466" s="12"/>
      <c r="AX466" s="12"/>
      <c r="AY466" s="13"/>
      <c r="AZ466" s="12"/>
    </row>
    <row r="467" spans="1:52" x14ac:dyDescent="0.25">
      <c r="A467" s="1" t="s">
        <v>2</v>
      </c>
      <c r="B467" s="2">
        <v>2.7</v>
      </c>
      <c r="C467" s="74">
        <f t="shared" si="85"/>
        <v>2.9867000000000004</v>
      </c>
      <c r="D467" s="70">
        <v>-112.2</v>
      </c>
      <c r="E467" s="10">
        <v>38.305999999999997</v>
      </c>
      <c r="F467" s="17">
        <v>7</v>
      </c>
      <c r="G467" s="1">
        <v>1976</v>
      </c>
      <c r="H467">
        <v>12</v>
      </c>
      <c r="I467">
        <v>30</v>
      </c>
      <c r="J467">
        <v>21</v>
      </c>
      <c r="K467">
        <v>54</v>
      </c>
      <c r="L467">
        <v>13</v>
      </c>
      <c r="M467" s="73">
        <f t="shared" si="86"/>
        <v>0.249</v>
      </c>
      <c r="N467" s="2">
        <v>0.01</v>
      </c>
      <c r="O467" s="3" t="s">
        <v>235</v>
      </c>
      <c r="P467" s="76"/>
      <c r="Q467" s="67">
        <f t="shared" si="90"/>
        <v>2.9867000000000004</v>
      </c>
      <c r="R467" s="72">
        <f t="shared" si="91"/>
        <v>0.249</v>
      </c>
      <c r="S467" s="44"/>
      <c r="T467" s="14"/>
      <c r="W467" s="57">
        <v>2.7</v>
      </c>
      <c r="X467" s="72">
        <v>0.249</v>
      </c>
      <c r="Y467" s="56">
        <f t="shared" si="92"/>
        <v>2.9867000000000004</v>
      </c>
      <c r="Z467" s="47"/>
      <c r="AA467" s="72"/>
      <c r="AB467" s="56"/>
      <c r="AC467" s="44"/>
      <c r="AD467" s="72"/>
      <c r="AE467" s="56"/>
      <c r="AF467" s="45"/>
      <c r="AG467" s="72"/>
      <c r="AH467" s="56"/>
      <c r="AI467" s="45"/>
      <c r="AK467" s="12"/>
      <c r="AL467" s="12"/>
      <c r="AM467" s="19"/>
      <c r="AQ467" s="13"/>
      <c r="AR467" s="13">
        <v>2.7</v>
      </c>
      <c r="AS467" s="13"/>
      <c r="AT467" s="14"/>
      <c r="AU467" s="13"/>
      <c r="AV467" s="13"/>
      <c r="AW467" s="12"/>
      <c r="AX467" s="12"/>
      <c r="AY467" s="13"/>
      <c r="AZ467" s="12"/>
    </row>
    <row r="468" spans="1:52" x14ac:dyDescent="0.25">
      <c r="A468" s="1" t="s">
        <v>2</v>
      </c>
      <c r="B468" s="2">
        <v>2.5</v>
      </c>
      <c r="C468" s="74">
        <f t="shared" si="85"/>
        <v>2.8285</v>
      </c>
      <c r="D468" s="70">
        <v>-112.36799999999999</v>
      </c>
      <c r="E468" s="10">
        <v>41.921999999999997</v>
      </c>
      <c r="F468" s="17">
        <v>3</v>
      </c>
      <c r="G468" s="1">
        <v>1977</v>
      </c>
      <c r="H468">
        <v>2</v>
      </c>
      <c r="I468">
        <v>3</v>
      </c>
      <c r="J468">
        <v>15</v>
      </c>
      <c r="K468">
        <v>25</v>
      </c>
      <c r="L468">
        <v>47.2</v>
      </c>
      <c r="M468" s="73">
        <f t="shared" si="86"/>
        <v>0.249</v>
      </c>
      <c r="N468" s="2">
        <v>0.01</v>
      </c>
      <c r="O468" s="3" t="s">
        <v>235</v>
      </c>
      <c r="P468" s="76"/>
      <c r="Q468" s="67">
        <f t="shared" si="90"/>
        <v>2.8285</v>
      </c>
      <c r="R468" s="72">
        <f t="shared" si="91"/>
        <v>0.249</v>
      </c>
      <c r="S468" s="44"/>
      <c r="T468" s="14"/>
      <c r="W468" s="57">
        <v>2.5</v>
      </c>
      <c r="X468" s="72">
        <v>0.249</v>
      </c>
      <c r="Y468" s="56">
        <f t="shared" si="92"/>
        <v>2.8285</v>
      </c>
      <c r="Z468" s="47"/>
      <c r="AA468" s="72"/>
      <c r="AB468" s="56"/>
      <c r="AC468" s="44"/>
      <c r="AD468" s="72"/>
      <c r="AE468" s="56"/>
      <c r="AF468" s="45"/>
      <c r="AG468" s="72"/>
      <c r="AH468" s="56"/>
      <c r="AI468" s="45"/>
      <c r="AK468" s="12"/>
      <c r="AL468" s="12"/>
      <c r="AM468" s="19"/>
      <c r="AQ468" s="13"/>
      <c r="AR468" s="13">
        <v>2.5</v>
      </c>
      <c r="AS468" s="13"/>
      <c r="AT468" s="14"/>
      <c r="AU468" s="13"/>
      <c r="AV468" s="13"/>
      <c r="AW468" s="12"/>
      <c r="AX468" s="12"/>
      <c r="AY468" s="13"/>
      <c r="AZ468" s="12"/>
    </row>
    <row r="469" spans="1:52" x14ac:dyDescent="0.25">
      <c r="A469" s="1" t="s">
        <v>2</v>
      </c>
      <c r="B469" s="2">
        <v>2.5</v>
      </c>
      <c r="C469" s="74">
        <f t="shared" si="85"/>
        <v>2.8285</v>
      </c>
      <c r="D469" s="70">
        <v>-112.39700000000001</v>
      </c>
      <c r="E469" s="10">
        <v>37.889000000000003</v>
      </c>
      <c r="F469" s="17">
        <v>7</v>
      </c>
      <c r="G469" s="1">
        <v>1977</v>
      </c>
      <c r="H469">
        <v>7</v>
      </c>
      <c r="I469">
        <v>9</v>
      </c>
      <c r="J469">
        <v>2</v>
      </c>
      <c r="K469">
        <v>7</v>
      </c>
      <c r="L469">
        <v>11.9</v>
      </c>
      <c r="M469" s="73">
        <f t="shared" si="86"/>
        <v>0.249</v>
      </c>
      <c r="N469" s="2">
        <v>0.01</v>
      </c>
      <c r="O469" s="3" t="s">
        <v>235</v>
      </c>
      <c r="P469" s="76"/>
      <c r="Q469" s="67">
        <f t="shared" si="90"/>
        <v>2.8285</v>
      </c>
      <c r="R469" s="72">
        <f t="shared" si="91"/>
        <v>0.249</v>
      </c>
      <c r="S469" s="44"/>
      <c r="T469" s="14"/>
      <c r="W469" s="57">
        <v>2.5</v>
      </c>
      <c r="X469" s="72">
        <v>0.249</v>
      </c>
      <c r="Y469" s="56">
        <f t="shared" si="92"/>
        <v>2.8285</v>
      </c>
      <c r="Z469" s="47"/>
      <c r="AA469" s="72"/>
      <c r="AB469" s="56"/>
      <c r="AC469" s="44"/>
      <c r="AD469" s="72"/>
      <c r="AE469" s="56"/>
      <c r="AF469" s="45"/>
      <c r="AG469" s="72"/>
      <c r="AH469" s="56"/>
      <c r="AI469" s="45"/>
      <c r="AK469" s="12"/>
      <c r="AL469" s="12"/>
      <c r="AM469" s="19"/>
      <c r="AQ469" s="13"/>
      <c r="AR469" s="13">
        <v>2.5</v>
      </c>
      <c r="AS469" s="13"/>
      <c r="AT469" s="14"/>
      <c r="AU469" s="13"/>
      <c r="AV469" s="13"/>
      <c r="AW469" s="12"/>
      <c r="AX469" s="12"/>
      <c r="AY469" s="13"/>
      <c r="AZ469" s="12"/>
    </row>
    <row r="470" spans="1:52" x14ac:dyDescent="0.25">
      <c r="A470" s="1" t="s">
        <v>2</v>
      </c>
      <c r="B470" s="2">
        <v>2.6</v>
      </c>
      <c r="C470" s="74">
        <f t="shared" si="85"/>
        <v>2.9076</v>
      </c>
      <c r="D470" s="70">
        <v>-110.922</v>
      </c>
      <c r="E470" s="10">
        <v>36.787999999999997</v>
      </c>
      <c r="F470" s="17">
        <v>7</v>
      </c>
      <c r="G470" s="1">
        <v>1977</v>
      </c>
      <c r="H470">
        <v>8</v>
      </c>
      <c r="I470">
        <v>12</v>
      </c>
      <c r="J470">
        <v>4</v>
      </c>
      <c r="K470">
        <v>17</v>
      </c>
      <c r="L470">
        <v>52.3</v>
      </c>
      <c r="M470" s="73">
        <f t="shared" si="86"/>
        <v>0.249</v>
      </c>
      <c r="N470" s="2">
        <v>0.01</v>
      </c>
      <c r="O470" s="3" t="s">
        <v>235</v>
      </c>
      <c r="P470" s="76"/>
      <c r="Q470" s="67">
        <f t="shared" si="90"/>
        <v>2.9076</v>
      </c>
      <c r="R470" s="72">
        <f t="shared" si="91"/>
        <v>0.249</v>
      </c>
      <c r="S470" s="44"/>
      <c r="T470" s="14"/>
      <c r="W470" s="57">
        <v>2.6</v>
      </c>
      <c r="X470" s="72">
        <v>0.249</v>
      </c>
      <c r="Y470" s="56">
        <f t="shared" si="92"/>
        <v>2.9076</v>
      </c>
      <c r="Z470" s="47"/>
      <c r="AA470" s="72"/>
      <c r="AB470" s="56"/>
      <c r="AC470" s="44"/>
      <c r="AD470" s="72"/>
      <c r="AE470" s="56"/>
      <c r="AF470" s="45"/>
      <c r="AG470" s="72"/>
      <c r="AH470" s="56"/>
      <c r="AI470" s="45"/>
      <c r="AK470" s="12"/>
      <c r="AL470" s="12"/>
      <c r="AM470" s="19"/>
      <c r="AQ470" s="13"/>
      <c r="AR470" s="13">
        <v>2.6</v>
      </c>
      <c r="AS470" s="13"/>
      <c r="AT470" s="14"/>
      <c r="AU470" s="13"/>
      <c r="AV470" s="13"/>
      <c r="AW470" s="12"/>
      <c r="AX470" s="12"/>
      <c r="AY470" s="13"/>
      <c r="AZ470" s="12"/>
    </row>
    <row r="471" spans="1:52" x14ac:dyDescent="0.25">
      <c r="A471" s="1" t="s">
        <v>2</v>
      </c>
      <c r="B471" s="2">
        <v>2.7</v>
      </c>
      <c r="C471" s="74">
        <f t="shared" si="85"/>
        <v>2.9867000000000004</v>
      </c>
      <c r="D471" s="70">
        <v>-111.87</v>
      </c>
      <c r="E471" s="10">
        <v>42.488999999999997</v>
      </c>
      <c r="F471" s="17">
        <v>7</v>
      </c>
      <c r="G471" s="1">
        <v>1977</v>
      </c>
      <c r="H471">
        <v>8</v>
      </c>
      <c r="I471">
        <v>19</v>
      </c>
      <c r="J471">
        <v>6</v>
      </c>
      <c r="K471">
        <v>2</v>
      </c>
      <c r="L471">
        <v>9.5</v>
      </c>
      <c r="M471" s="73">
        <f t="shared" si="86"/>
        <v>0.249</v>
      </c>
      <c r="N471" s="2">
        <v>0.01</v>
      </c>
      <c r="O471" s="3" t="s">
        <v>235</v>
      </c>
      <c r="P471" s="76"/>
      <c r="Q471" s="67">
        <f t="shared" si="90"/>
        <v>2.9867000000000004</v>
      </c>
      <c r="R471" s="72">
        <f t="shared" si="91"/>
        <v>0.249</v>
      </c>
      <c r="S471" s="44"/>
      <c r="T471" s="14"/>
      <c r="W471" s="57">
        <v>2.7</v>
      </c>
      <c r="X471" s="72">
        <v>0.249</v>
      </c>
      <c r="Y471" s="56">
        <f t="shared" si="92"/>
        <v>2.9867000000000004</v>
      </c>
      <c r="Z471" s="47"/>
      <c r="AA471" s="72"/>
      <c r="AB471" s="56"/>
      <c r="AC471" s="44"/>
      <c r="AD471" s="72"/>
      <c r="AE471" s="56"/>
      <c r="AF471" s="45"/>
      <c r="AG471" s="72"/>
      <c r="AH471" s="56"/>
      <c r="AI471" s="45"/>
      <c r="AK471" s="12"/>
      <c r="AL471" s="12"/>
      <c r="AM471" s="19"/>
      <c r="AQ471" s="13"/>
      <c r="AR471" s="13">
        <v>2.7</v>
      </c>
      <c r="AS471" s="13"/>
      <c r="AT471" s="14"/>
      <c r="AU471" s="13"/>
      <c r="AV471" s="13"/>
      <c r="AW471" s="12"/>
      <c r="AX471" s="12"/>
      <c r="AY471" s="13"/>
      <c r="AZ471" s="12"/>
    </row>
    <row r="472" spans="1:52" x14ac:dyDescent="0.25">
      <c r="A472" s="1" t="s">
        <v>2</v>
      </c>
      <c r="B472" s="2">
        <v>2.5</v>
      </c>
      <c r="C472" s="74">
        <f t="shared" si="85"/>
        <v>2.8285</v>
      </c>
      <c r="D472" s="70">
        <v>-112.791</v>
      </c>
      <c r="E472" s="10">
        <v>41.755000000000003</v>
      </c>
      <c r="F472" s="17">
        <v>4</v>
      </c>
      <c r="G472" s="1">
        <v>1977</v>
      </c>
      <c r="H472">
        <v>9</v>
      </c>
      <c r="I472">
        <v>10</v>
      </c>
      <c r="J472">
        <v>16</v>
      </c>
      <c r="K472">
        <v>6</v>
      </c>
      <c r="L472">
        <v>6.6</v>
      </c>
      <c r="M472" s="73">
        <f t="shared" si="86"/>
        <v>0.249</v>
      </c>
      <c r="N472" s="2">
        <v>0.01</v>
      </c>
      <c r="O472" s="3" t="s">
        <v>235</v>
      </c>
      <c r="P472" s="76"/>
      <c r="Q472" s="67">
        <f t="shared" si="90"/>
        <v>2.8285</v>
      </c>
      <c r="R472" s="72">
        <f t="shared" si="91"/>
        <v>0.249</v>
      </c>
      <c r="S472" s="44"/>
      <c r="T472" s="14"/>
      <c r="W472" s="57">
        <v>2.5</v>
      </c>
      <c r="X472" s="72">
        <v>0.249</v>
      </c>
      <c r="Y472" s="56">
        <f t="shared" si="92"/>
        <v>2.8285</v>
      </c>
      <c r="Z472" s="47"/>
      <c r="AA472" s="72"/>
      <c r="AB472" s="56"/>
      <c r="AC472" s="44"/>
      <c r="AD472" s="72"/>
      <c r="AE472" s="56"/>
      <c r="AF472" s="45"/>
      <c r="AG472" s="72"/>
      <c r="AH472" s="56"/>
      <c r="AI472" s="45"/>
      <c r="AK472" s="12"/>
      <c r="AL472" s="12"/>
      <c r="AM472" s="19"/>
      <c r="AQ472" s="13"/>
      <c r="AR472" s="13">
        <v>2.5</v>
      </c>
      <c r="AS472" s="13"/>
      <c r="AT472" s="14"/>
      <c r="AU472" s="13"/>
      <c r="AV472" s="13"/>
      <c r="AW472" s="12"/>
      <c r="AX472" s="12"/>
      <c r="AY472" s="13"/>
      <c r="AZ472" s="12"/>
    </row>
    <row r="473" spans="1:52" x14ac:dyDescent="0.25">
      <c r="A473" s="1" t="s">
        <v>2</v>
      </c>
      <c r="B473" s="2">
        <v>2.7</v>
      </c>
      <c r="C473" s="74">
        <f t="shared" si="85"/>
        <v>2.9867000000000004</v>
      </c>
      <c r="D473" s="70">
        <v>-111.538</v>
      </c>
      <c r="E473" s="10">
        <v>37.115000000000002</v>
      </c>
      <c r="F473" s="17">
        <v>6</v>
      </c>
      <c r="G473" s="1">
        <v>1977</v>
      </c>
      <c r="H473">
        <v>9</v>
      </c>
      <c r="I473">
        <v>21</v>
      </c>
      <c r="J473">
        <v>20</v>
      </c>
      <c r="K473">
        <v>57</v>
      </c>
      <c r="L473">
        <v>57.5</v>
      </c>
      <c r="M473" s="73">
        <f t="shared" si="86"/>
        <v>0.249</v>
      </c>
      <c r="N473" s="2">
        <v>0.01</v>
      </c>
      <c r="O473" s="3" t="s">
        <v>235</v>
      </c>
      <c r="P473" s="76"/>
      <c r="Q473" s="67">
        <f t="shared" si="90"/>
        <v>2.9867000000000004</v>
      </c>
      <c r="R473" s="72">
        <f t="shared" si="91"/>
        <v>0.249</v>
      </c>
      <c r="S473" s="44"/>
      <c r="T473" s="14"/>
      <c r="W473" s="57">
        <v>2.7</v>
      </c>
      <c r="X473" s="72">
        <v>0.249</v>
      </c>
      <c r="Y473" s="56">
        <f t="shared" si="92"/>
        <v>2.9867000000000004</v>
      </c>
      <c r="Z473" s="47"/>
      <c r="AA473" s="72"/>
      <c r="AB473" s="56"/>
      <c r="AC473" s="44"/>
      <c r="AD473" s="72"/>
      <c r="AE473" s="56"/>
      <c r="AF473" s="45"/>
      <c r="AG473" s="72"/>
      <c r="AH473" s="56"/>
      <c r="AI473" s="45"/>
      <c r="AK473" s="12"/>
      <c r="AL473" s="12"/>
      <c r="AM473" s="19"/>
      <c r="AQ473" s="13"/>
      <c r="AR473" s="13">
        <v>2.7</v>
      </c>
      <c r="AS473" s="13"/>
      <c r="AT473" s="14"/>
      <c r="AU473" s="13"/>
      <c r="AV473" s="13"/>
      <c r="AW473" s="12"/>
      <c r="AX473" s="12"/>
      <c r="AY473" s="13"/>
      <c r="AZ473" s="12"/>
    </row>
    <row r="474" spans="1:52" x14ac:dyDescent="0.25">
      <c r="A474" s="1" t="s">
        <v>2</v>
      </c>
      <c r="B474" s="2">
        <v>4.5</v>
      </c>
      <c r="C474" s="74">
        <f t="shared" si="85"/>
        <v>4.6840927983103837</v>
      </c>
      <c r="D474" s="70">
        <v>-110.48399999999999</v>
      </c>
      <c r="E474" s="10">
        <v>40.457999999999998</v>
      </c>
      <c r="F474" s="17">
        <v>7</v>
      </c>
      <c r="G474" s="1">
        <v>1977</v>
      </c>
      <c r="H474">
        <v>9</v>
      </c>
      <c r="I474">
        <v>30</v>
      </c>
      <c r="J474">
        <v>10</v>
      </c>
      <c r="K474">
        <v>19</v>
      </c>
      <c r="L474">
        <v>21</v>
      </c>
      <c r="M474" s="73">
        <f t="shared" si="86"/>
        <v>0.14265484388343333</v>
      </c>
      <c r="N474" s="2">
        <v>0.01</v>
      </c>
      <c r="O474" s="3" t="s">
        <v>236</v>
      </c>
      <c r="P474" s="76">
        <f>1/((1/U474^2)+(1/AA474^2)+(1/AG474^2))</f>
        <v>2.0350404483406737E-2</v>
      </c>
      <c r="Q474" s="67">
        <f>(P474/U474^2*V474)+(P474/AA474^2*AB474)+(P474/AG474^2*AH474)</f>
        <v>4.6840927983103837</v>
      </c>
      <c r="R474" s="72">
        <f>SQRT(P474)</f>
        <v>0.14265484388343333</v>
      </c>
      <c r="S474" s="57">
        <v>4.5</v>
      </c>
      <c r="T474" s="14" t="s">
        <v>3</v>
      </c>
      <c r="U474" s="26">
        <v>0.22900000000000001</v>
      </c>
      <c r="V474" s="56">
        <f t="shared" ref="V474:V484" si="93">0.791*S474+0.851</f>
        <v>4.4105000000000008</v>
      </c>
      <c r="W474" s="44"/>
      <c r="X474" s="72"/>
      <c r="Z474" s="59">
        <v>5.0999999999999996</v>
      </c>
      <c r="AA474" s="72">
        <v>0.23200000000000001</v>
      </c>
      <c r="AB474" s="56">
        <f>0.791*(Z474-0.11)+0.851</f>
        <v>4.7980900000000002</v>
      </c>
      <c r="AC474" s="47">
        <v>5</v>
      </c>
      <c r="AD474" s="72">
        <v>0.40100000000000002</v>
      </c>
      <c r="AE474" s="56">
        <f>0.791*(1.697*AC474-3.557)+0.851</f>
        <v>4.7490479999999993</v>
      </c>
      <c r="AF474" s="59">
        <v>4.9000000000000004</v>
      </c>
      <c r="AG474" s="72">
        <v>0.29499999999999998</v>
      </c>
      <c r="AH474" s="56">
        <f>1.162*AF474-0.74</f>
        <v>4.9538000000000002</v>
      </c>
      <c r="AI474" s="45" t="s">
        <v>96</v>
      </c>
      <c r="AJ474" s="19">
        <v>5</v>
      </c>
      <c r="AK474" s="12"/>
      <c r="AL474" s="12"/>
      <c r="AM474" s="19">
        <v>5.0999999999999996</v>
      </c>
      <c r="AN474" s="19">
        <v>4.9000000000000004</v>
      </c>
      <c r="AQ474" s="13"/>
      <c r="AR474" s="13"/>
      <c r="AS474" s="13">
        <v>4.5</v>
      </c>
      <c r="AT474" s="14" t="s">
        <v>3</v>
      </c>
      <c r="AU474" s="13">
        <v>6</v>
      </c>
      <c r="AV474" s="13" t="s">
        <v>115</v>
      </c>
      <c r="AW474" s="35">
        <v>20000</v>
      </c>
      <c r="AX474" s="13" t="s">
        <v>115</v>
      </c>
      <c r="AY474" s="13"/>
      <c r="AZ474" s="12"/>
    </row>
    <row r="475" spans="1:52" ht="15" customHeight="1" x14ac:dyDescent="0.25">
      <c r="A475" s="21" t="s">
        <v>2</v>
      </c>
      <c r="B475" s="13">
        <v>3.02</v>
      </c>
      <c r="C475" s="42">
        <f t="shared" si="85"/>
        <v>3.2398199999999999</v>
      </c>
      <c r="D475" s="71">
        <v>-110.54600000000001</v>
      </c>
      <c r="E475" s="18">
        <v>40.44</v>
      </c>
      <c r="F475" s="20">
        <v>7</v>
      </c>
      <c r="G475" s="21">
        <v>1977</v>
      </c>
      <c r="H475" s="12">
        <v>9</v>
      </c>
      <c r="I475" s="12">
        <v>30</v>
      </c>
      <c r="J475" s="12">
        <v>11</v>
      </c>
      <c r="K475" s="12">
        <v>56</v>
      </c>
      <c r="L475" s="12">
        <v>29.6</v>
      </c>
      <c r="M475" s="73">
        <f t="shared" si="86"/>
        <v>0.22900000000000001</v>
      </c>
      <c r="N475" s="2">
        <v>0.01</v>
      </c>
      <c r="O475" s="3" t="s">
        <v>235</v>
      </c>
      <c r="P475" s="76"/>
      <c r="Q475" s="67">
        <f>V475</f>
        <v>3.2398199999999999</v>
      </c>
      <c r="R475" s="72">
        <f>U475</f>
        <v>0.22900000000000001</v>
      </c>
      <c r="S475" s="57">
        <v>3.02</v>
      </c>
      <c r="T475" s="14" t="s">
        <v>3</v>
      </c>
      <c r="U475" s="26">
        <v>0.22900000000000001</v>
      </c>
      <c r="V475" s="56">
        <f t="shared" si="93"/>
        <v>3.2398199999999999</v>
      </c>
      <c r="W475" s="44"/>
      <c r="X475" s="72"/>
      <c r="Z475" s="47"/>
      <c r="AA475" s="72"/>
      <c r="AB475" s="56"/>
      <c r="AC475" s="44"/>
      <c r="AD475" s="72"/>
      <c r="AE475" s="56"/>
      <c r="AF475" s="45"/>
      <c r="AG475" s="72"/>
      <c r="AH475" s="56"/>
      <c r="AI475" s="45" t="s">
        <v>37</v>
      </c>
      <c r="AK475" s="12"/>
      <c r="AL475" s="12"/>
      <c r="AM475" s="19"/>
      <c r="AQ475" s="13"/>
      <c r="AR475" s="13"/>
      <c r="AS475" s="13">
        <v>3.02</v>
      </c>
      <c r="AT475" s="14" t="s">
        <v>3</v>
      </c>
      <c r="AU475" s="13"/>
      <c r="AV475" s="13"/>
      <c r="AW475" s="12"/>
      <c r="AX475" s="12"/>
      <c r="AY475" s="13"/>
      <c r="AZ475" s="29" t="s">
        <v>141</v>
      </c>
    </row>
    <row r="476" spans="1:52" ht="14.25" customHeight="1" x14ac:dyDescent="0.25">
      <c r="A476" s="21" t="s">
        <v>2</v>
      </c>
      <c r="B476" s="13">
        <v>3.6</v>
      </c>
      <c r="C476" s="42">
        <f t="shared" si="85"/>
        <v>3.6986000000000003</v>
      </c>
      <c r="D476" s="71">
        <v>-110.506</v>
      </c>
      <c r="E476" s="18">
        <v>40.457000000000001</v>
      </c>
      <c r="F476" s="20">
        <v>7</v>
      </c>
      <c r="G476" s="21">
        <v>1977</v>
      </c>
      <c r="H476" s="12">
        <v>9</v>
      </c>
      <c r="I476" s="12">
        <v>30</v>
      </c>
      <c r="J476" s="12">
        <v>12</v>
      </c>
      <c r="K476" s="12">
        <v>56</v>
      </c>
      <c r="L476" s="12">
        <v>2.1</v>
      </c>
      <c r="M476" s="73">
        <f t="shared" si="86"/>
        <v>0.22900000000000001</v>
      </c>
      <c r="N476" s="2">
        <v>0.01</v>
      </c>
      <c r="O476" s="3" t="s">
        <v>235</v>
      </c>
      <c r="P476" s="76"/>
      <c r="Q476" s="67">
        <f>V476</f>
        <v>3.6986000000000003</v>
      </c>
      <c r="R476" s="72">
        <f>U476</f>
        <v>0.22900000000000001</v>
      </c>
      <c r="S476" s="57">
        <v>3.6</v>
      </c>
      <c r="T476" s="14" t="s">
        <v>3</v>
      </c>
      <c r="U476" s="26">
        <v>0.22900000000000001</v>
      </c>
      <c r="V476" s="56">
        <f t="shared" si="93"/>
        <v>3.6986000000000003</v>
      </c>
      <c r="W476" s="44"/>
      <c r="X476" s="72"/>
      <c r="Z476" s="47"/>
      <c r="AA476" s="72"/>
      <c r="AB476" s="56"/>
      <c r="AC476" s="44"/>
      <c r="AD476" s="72"/>
      <c r="AE476" s="56"/>
      <c r="AF476" s="45"/>
      <c r="AG476" s="72"/>
      <c r="AH476" s="56"/>
      <c r="AI476" s="45" t="s">
        <v>38</v>
      </c>
      <c r="AK476" s="12"/>
      <c r="AL476" s="12"/>
      <c r="AM476" s="19"/>
      <c r="AQ476" s="13"/>
      <c r="AR476" s="13"/>
      <c r="AS476" s="13">
        <v>3.6</v>
      </c>
      <c r="AT476" s="14" t="s">
        <v>3</v>
      </c>
      <c r="AU476" s="13"/>
      <c r="AV476" s="13"/>
      <c r="AW476" s="12"/>
      <c r="AX476" s="12"/>
      <c r="AY476" s="13"/>
      <c r="AZ476" s="29" t="s">
        <v>141</v>
      </c>
    </row>
    <row r="477" spans="1:52" ht="14.25" customHeight="1" x14ac:dyDescent="0.25">
      <c r="A477" s="21" t="s">
        <v>2</v>
      </c>
      <c r="B477" s="13">
        <v>2.95</v>
      </c>
      <c r="C477" s="42">
        <f t="shared" si="85"/>
        <v>3.082958294734861</v>
      </c>
      <c r="D477" s="71">
        <v>-110.464</v>
      </c>
      <c r="E477" s="18">
        <v>40.512</v>
      </c>
      <c r="F477" s="20">
        <v>7</v>
      </c>
      <c r="G477" s="21">
        <v>1977</v>
      </c>
      <c r="H477" s="12">
        <v>10</v>
      </c>
      <c r="I477" s="12">
        <v>2</v>
      </c>
      <c r="J477" s="12">
        <v>1</v>
      </c>
      <c r="K477" s="12">
        <v>45</v>
      </c>
      <c r="L477" s="12">
        <v>56.8</v>
      </c>
      <c r="M477" s="73">
        <f t="shared" si="86"/>
        <v>0.16297775980348159</v>
      </c>
      <c r="N477" s="2">
        <v>0.01</v>
      </c>
      <c r="O477" s="3" t="s">
        <v>236</v>
      </c>
      <c r="P477" s="76">
        <f>1/((1/U477^2)+(1/AA477^2))</f>
        <v>2.6561750190561336E-2</v>
      </c>
      <c r="Q477" s="67">
        <f>(P477/U477^2*V477)+(P477/AA477^2*AB477)</f>
        <v>3.082958294734861</v>
      </c>
      <c r="R477" s="72">
        <f>SQRT(P477)</f>
        <v>0.16297775980348159</v>
      </c>
      <c r="S477" s="57">
        <v>2.95</v>
      </c>
      <c r="T477" s="14" t="s">
        <v>3</v>
      </c>
      <c r="U477" s="26">
        <v>0.22900000000000001</v>
      </c>
      <c r="V477" s="56">
        <f t="shared" si="93"/>
        <v>3.1844500000000004</v>
      </c>
      <c r="W477" s="44"/>
      <c r="X477" s="72"/>
      <c r="Z477" s="59">
        <v>2.8</v>
      </c>
      <c r="AA477" s="72">
        <v>0.23200000000000001</v>
      </c>
      <c r="AB477" s="56">
        <f>0.791*(Z477-0.11)+0.851</f>
        <v>2.97879</v>
      </c>
      <c r="AC477" s="44"/>
      <c r="AD477" s="72"/>
      <c r="AE477" s="56"/>
      <c r="AF477" s="45"/>
      <c r="AG477" s="72"/>
      <c r="AH477" s="56"/>
      <c r="AI477" s="45" t="s">
        <v>98</v>
      </c>
      <c r="AK477" s="12"/>
      <c r="AL477" s="12" t="s">
        <v>37</v>
      </c>
      <c r="AM477" s="19">
        <v>2.8</v>
      </c>
      <c r="AQ477" s="13"/>
      <c r="AR477" s="13"/>
      <c r="AS477" s="13">
        <v>2.95</v>
      </c>
      <c r="AT477" s="14" t="s">
        <v>3</v>
      </c>
      <c r="AU477" s="13"/>
      <c r="AV477" s="13"/>
      <c r="AW477" s="12"/>
      <c r="AX477" s="12"/>
      <c r="AY477" s="13"/>
      <c r="AZ477" s="29" t="s">
        <v>141</v>
      </c>
    </row>
    <row r="478" spans="1:52" ht="14.25" customHeight="1" x14ac:dyDescent="0.25">
      <c r="A478" s="1" t="s">
        <v>2</v>
      </c>
      <c r="B478" s="2">
        <v>3.3</v>
      </c>
      <c r="C478" s="74">
        <f t="shared" si="85"/>
        <v>3.3402906591069499</v>
      </c>
      <c r="D478" s="70">
        <v>-110.488</v>
      </c>
      <c r="E478" s="10">
        <v>40.493000000000002</v>
      </c>
      <c r="F478" s="17">
        <v>6</v>
      </c>
      <c r="G478" s="1">
        <v>1977</v>
      </c>
      <c r="H478">
        <v>10</v>
      </c>
      <c r="I478">
        <v>2</v>
      </c>
      <c r="J478">
        <v>7</v>
      </c>
      <c r="K478">
        <v>15</v>
      </c>
      <c r="L478">
        <v>15.9</v>
      </c>
      <c r="M478" s="73">
        <f t="shared" si="86"/>
        <v>0.16297775980348159</v>
      </c>
      <c r="N478" s="2">
        <v>0.01</v>
      </c>
      <c r="O478" s="3" t="s">
        <v>236</v>
      </c>
      <c r="P478" s="76">
        <f>1/((1/U478^2)+(1/AA478^2))</f>
        <v>2.6561750190561336E-2</v>
      </c>
      <c r="Q478" s="67">
        <f>(P478/U478^2*V478)+(P478/AA478^2*AB478)</f>
        <v>3.3402906591069499</v>
      </c>
      <c r="R478" s="72">
        <f>SQRT(P478)</f>
        <v>0.16297775980348159</v>
      </c>
      <c r="S478" s="57">
        <v>3.3</v>
      </c>
      <c r="T478" s="14" t="s">
        <v>3</v>
      </c>
      <c r="U478" s="26">
        <v>0.22900000000000001</v>
      </c>
      <c r="V478" s="56">
        <f t="shared" si="93"/>
        <v>3.4613</v>
      </c>
      <c r="W478" s="44"/>
      <c r="X478" s="72"/>
      <c r="Z478" s="59">
        <v>3.1</v>
      </c>
      <c r="AA478" s="72">
        <v>0.23200000000000001</v>
      </c>
      <c r="AB478" s="56">
        <f>0.791*(Z478-0.11)+0.851</f>
        <v>3.2160900000000003</v>
      </c>
      <c r="AC478" s="44"/>
      <c r="AD478" s="72"/>
      <c r="AE478" s="56"/>
      <c r="AF478" s="45"/>
      <c r="AG478" s="72"/>
      <c r="AH478" s="56"/>
      <c r="AI478" s="45" t="s">
        <v>99</v>
      </c>
      <c r="AK478" s="12"/>
      <c r="AL478" s="12" t="s">
        <v>39</v>
      </c>
      <c r="AM478" s="19">
        <v>3.1</v>
      </c>
      <c r="AQ478" s="13"/>
      <c r="AR478" s="13"/>
      <c r="AS478" s="13">
        <v>3.3</v>
      </c>
      <c r="AT478" s="14" t="s">
        <v>3</v>
      </c>
      <c r="AU478" s="13"/>
      <c r="AV478" s="13"/>
      <c r="AW478" s="12"/>
      <c r="AX478" s="12"/>
      <c r="AY478" s="13"/>
      <c r="AZ478" s="29" t="s">
        <v>141</v>
      </c>
    </row>
    <row r="479" spans="1:52" ht="14.25" customHeight="1" x14ac:dyDescent="0.25">
      <c r="A479" s="1" t="s">
        <v>2</v>
      </c>
      <c r="B479" s="2">
        <v>2.91</v>
      </c>
      <c r="C479" s="74">
        <f t="shared" si="85"/>
        <v>3.1528100000000001</v>
      </c>
      <c r="D479" s="70">
        <v>-110.471</v>
      </c>
      <c r="E479" s="10">
        <v>40.494999999999997</v>
      </c>
      <c r="F479" s="17">
        <v>7</v>
      </c>
      <c r="G479" s="1">
        <v>1977</v>
      </c>
      <c r="H479">
        <v>10</v>
      </c>
      <c r="I479">
        <v>4</v>
      </c>
      <c r="J479">
        <v>19</v>
      </c>
      <c r="K479">
        <v>13</v>
      </c>
      <c r="L479">
        <v>32.799999999999997</v>
      </c>
      <c r="M479" s="73">
        <f t="shared" si="86"/>
        <v>0.22900000000000001</v>
      </c>
      <c r="N479" s="2">
        <v>0.01</v>
      </c>
      <c r="O479" s="3" t="s">
        <v>235</v>
      </c>
      <c r="P479" s="76"/>
      <c r="Q479" s="67">
        <f>V479</f>
        <v>3.1528100000000001</v>
      </c>
      <c r="R479" s="72">
        <f>U479</f>
        <v>0.22900000000000001</v>
      </c>
      <c r="S479" s="57">
        <v>2.91</v>
      </c>
      <c r="T479" s="14" t="s">
        <v>3</v>
      </c>
      <c r="U479" s="26">
        <v>0.22900000000000001</v>
      </c>
      <c r="V479" s="56">
        <f t="shared" si="93"/>
        <v>3.1528100000000001</v>
      </c>
      <c r="W479" s="44"/>
      <c r="X479" s="72"/>
      <c r="Z479" s="47"/>
      <c r="AA479" s="72"/>
      <c r="AB479" s="56"/>
      <c r="AC479" s="44"/>
      <c r="AD479" s="72"/>
      <c r="AE479" s="56"/>
      <c r="AF479" s="45"/>
      <c r="AG479" s="72"/>
      <c r="AH479" s="56"/>
      <c r="AI479" s="45" t="s">
        <v>40</v>
      </c>
      <c r="AK479" s="12"/>
      <c r="AL479" s="12"/>
      <c r="AM479" s="19"/>
      <c r="AQ479" s="13"/>
      <c r="AR479" s="13"/>
      <c r="AS479" s="13">
        <v>2.91</v>
      </c>
      <c r="AT479" s="14" t="s">
        <v>3</v>
      </c>
      <c r="AU479" s="13"/>
      <c r="AV479" s="13"/>
      <c r="AW479" s="12"/>
      <c r="AX479" s="12"/>
      <c r="AY479" s="13"/>
      <c r="AZ479" s="29" t="s">
        <v>141</v>
      </c>
    </row>
    <row r="480" spans="1:52" ht="14.25" customHeight="1" x14ac:dyDescent="0.25">
      <c r="A480" s="1" t="s">
        <v>2</v>
      </c>
      <c r="B480" s="2">
        <v>2.95</v>
      </c>
      <c r="C480" s="74">
        <f t="shared" si="85"/>
        <v>3.082958294734861</v>
      </c>
      <c r="D480" s="70">
        <v>-110.48399999999999</v>
      </c>
      <c r="E480" s="10">
        <v>40.484999999999999</v>
      </c>
      <c r="F480" s="17">
        <v>7</v>
      </c>
      <c r="G480" s="1">
        <v>1977</v>
      </c>
      <c r="H480">
        <v>10</v>
      </c>
      <c r="I480">
        <v>6</v>
      </c>
      <c r="J480">
        <v>9</v>
      </c>
      <c r="K480">
        <v>38</v>
      </c>
      <c r="L480">
        <v>44.1</v>
      </c>
      <c r="M480" s="73">
        <f t="shared" si="86"/>
        <v>0.16297775980348159</v>
      </c>
      <c r="N480" s="2">
        <v>0.01</v>
      </c>
      <c r="O480" s="3" t="s">
        <v>236</v>
      </c>
      <c r="P480" s="76">
        <f>1/((1/U480^2)+(1/AA480^2))</f>
        <v>2.6561750190561336E-2</v>
      </c>
      <c r="Q480" s="67">
        <f>(P480/U480^2*V480)+(P480/AA480^2*AB480)</f>
        <v>3.082958294734861</v>
      </c>
      <c r="R480" s="72">
        <f>SQRT(P480)</f>
        <v>0.16297775980348159</v>
      </c>
      <c r="S480" s="57">
        <v>2.95</v>
      </c>
      <c r="T480" s="14" t="s">
        <v>3</v>
      </c>
      <c r="U480" s="26">
        <v>0.22900000000000001</v>
      </c>
      <c r="V480" s="56">
        <f t="shared" si="93"/>
        <v>3.1844500000000004</v>
      </c>
      <c r="W480" s="44"/>
      <c r="X480" s="72"/>
      <c r="Z480" s="59">
        <v>2.8</v>
      </c>
      <c r="AA480" s="72">
        <v>0.23200000000000001</v>
      </c>
      <c r="AB480" s="56">
        <f>0.791*(Z480-0.11)+0.851</f>
        <v>2.97879</v>
      </c>
      <c r="AC480" s="44"/>
      <c r="AD480" s="72"/>
      <c r="AE480" s="56"/>
      <c r="AF480" s="45"/>
      <c r="AG480" s="72"/>
      <c r="AH480" s="56"/>
      <c r="AI480" s="45" t="s">
        <v>98</v>
      </c>
      <c r="AK480" s="12"/>
      <c r="AL480" s="12" t="s">
        <v>40</v>
      </c>
      <c r="AM480" s="19">
        <v>2.8</v>
      </c>
      <c r="AQ480" s="13"/>
      <c r="AR480" s="13"/>
      <c r="AS480" s="13">
        <v>2.95</v>
      </c>
      <c r="AT480" s="14" t="s">
        <v>3</v>
      </c>
      <c r="AU480" s="13"/>
      <c r="AV480" s="13"/>
      <c r="AW480" s="12"/>
      <c r="AX480" s="12"/>
      <c r="AY480" s="13"/>
      <c r="AZ480" s="29" t="s">
        <v>141</v>
      </c>
    </row>
    <row r="481" spans="1:53" ht="14.25" customHeight="1" x14ac:dyDescent="0.25">
      <c r="A481" s="1" t="s">
        <v>2</v>
      </c>
      <c r="B481" s="2">
        <v>4.04</v>
      </c>
      <c r="C481" s="74">
        <f t="shared" si="85"/>
        <v>4.4232640505763969</v>
      </c>
      <c r="D481" s="70">
        <v>-110.48399999999999</v>
      </c>
      <c r="E481" s="10">
        <v>40.485999999999997</v>
      </c>
      <c r="F481" s="17">
        <v>7</v>
      </c>
      <c r="G481" s="1">
        <v>1977</v>
      </c>
      <c r="H481">
        <v>10</v>
      </c>
      <c r="I481">
        <v>11</v>
      </c>
      <c r="J481">
        <v>7</v>
      </c>
      <c r="K481">
        <v>56</v>
      </c>
      <c r="L481">
        <v>6.1</v>
      </c>
      <c r="M481" s="73">
        <f t="shared" si="86"/>
        <v>0.14265484388343333</v>
      </c>
      <c r="N481" s="2">
        <v>0.01</v>
      </c>
      <c r="O481" s="3" t="s">
        <v>236</v>
      </c>
      <c r="P481" s="76">
        <f>1/((1/U481^2)+(1/AA481^2)+(1/AG481^2))</f>
        <v>2.0350404483406737E-2</v>
      </c>
      <c r="Q481" s="67">
        <f>(P481/U481^2*V481)+(P481/AA481^2*AB481)+(P481/AG481^2*AH481)</f>
        <v>4.4232640505763969</v>
      </c>
      <c r="R481" s="72">
        <f>SQRT(P481)</f>
        <v>0.14265484388343333</v>
      </c>
      <c r="S481" s="57">
        <v>4.04</v>
      </c>
      <c r="T481" s="14" t="s">
        <v>3</v>
      </c>
      <c r="U481" s="26">
        <v>0.22900000000000001</v>
      </c>
      <c r="V481" s="56">
        <f t="shared" si="93"/>
        <v>4.04664</v>
      </c>
      <c r="W481" s="44"/>
      <c r="X481" s="72"/>
      <c r="Z481" s="59">
        <v>4.7</v>
      </c>
      <c r="AA481" s="72">
        <v>0.23200000000000001</v>
      </c>
      <c r="AB481" s="56">
        <f>0.791*(Z481-0.11)+0.851</f>
        <v>4.4816900000000004</v>
      </c>
      <c r="AC481" s="47">
        <v>4.8</v>
      </c>
      <c r="AD481" s="72">
        <v>0.40100000000000002</v>
      </c>
      <c r="AE481" s="56">
        <f>0.791*(1.697*AC481-3.557)+0.851</f>
        <v>4.4805826</v>
      </c>
      <c r="AF481" s="59">
        <v>4.9000000000000004</v>
      </c>
      <c r="AG481" s="72">
        <v>0.29499999999999998</v>
      </c>
      <c r="AH481" s="56">
        <f>1.162*AF481-0.74</f>
        <v>4.9538000000000002</v>
      </c>
      <c r="AI481" s="45" t="s">
        <v>100</v>
      </c>
      <c r="AJ481" s="19">
        <v>4.8</v>
      </c>
      <c r="AK481" s="12"/>
      <c r="AL481" s="12" t="s">
        <v>41</v>
      </c>
      <c r="AM481" s="19">
        <v>4.7</v>
      </c>
      <c r="AN481" s="19">
        <v>4.9000000000000004</v>
      </c>
      <c r="AQ481" s="13"/>
      <c r="AR481" s="13"/>
      <c r="AS481" s="13">
        <v>4.04</v>
      </c>
      <c r="AT481" s="14" t="s">
        <v>3</v>
      </c>
      <c r="AU481" s="13"/>
      <c r="AV481" s="13"/>
      <c r="AW481" s="12"/>
      <c r="AX481" s="12"/>
      <c r="AY481" s="13"/>
      <c r="AZ481" s="29" t="s">
        <v>141</v>
      </c>
    </row>
    <row r="482" spans="1:53" ht="14.25" customHeight="1" x14ac:dyDescent="0.25">
      <c r="A482" s="1" t="s">
        <v>1</v>
      </c>
      <c r="B482" s="2">
        <v>3.6</v>
      </c>
      <c r="C482" s="74">
        <f t="shared" si="85"/>
        <v>3.5775906591069502</v>
      </c>
      <c r="D482" s="70">
        <v>-110.49</v>
      </c>
      <c r="E482" s="10">
        <v>40.54</v>
      </c>
      <c r="F482" s="17">
        <v>5</v>
      </c>
      <c r="G482" s="1">
        <v>1977</v>
      </c>
      <c r="H482">
        <v>10</v>
      </c>
      <c r="I482">
        <v>11</v>
      </c>
      <c r="J482">
        <v>8</v>
      </c>
      <c r="K482">
        <v>37</v>
      </c>
      <c r="L482">
        <v>53.4</v>
      </c>
      <c r="M482" s="73">
        <f t="shared" si="86"/>
        <v>0.16297775980348159</v>
      </c>
      <c r="N482" s="2">
        <v>0.01</v>
      </c>
      <c r="O482" s="3" t="s">
        <v>236</v>
      </c>
      <c r="P482" s="76">
        <f>1/((1/U482^2)+(1/AA482^2))</f>
        <v>2.6561750190561336E-2</v>
      </c>
      <c r="Q482" s="67">
        <f>(P482/U482^2*V482)+(P482/AA482^2*AB482)</f>
        <v>3.5775906591069502</v>
      </c>
      <c r="R482" s="72">
        <f>SQRT(P482)</f>
        <v>0.16297775980348159</v>
      </c>
      <c r="S482" s="57">
        <v>3.6</v>
      </c>
      <c r="T482" s="14" t="s">
        <v>3</v>
      </c>
      <c r="U482" s="26">
        <v>0.22900000000000001</v>
      </c>
      <c r="V482" s="56">
        <f t="shared" si="93"/>
        <v>3.6986000000000003</v>
      </c>
      <c r="W482" s="44"/>
      <c r="X482" s="72"/>
      <c r="Z482" s="59">
        <v>3.4</v>
      </c>
      <c r="AA482" s="72">
        <v>0.23200000000000001</v>
      </c>
      <c r="AB482" s="56">
        <f>0.791*(Z482-0.11)+0.851</f>
        <v>3.4533900000000002</v>
      </c>
      <c r="AC482" s="44"/>
      <c r="AD482" s="72"/>
      <c r="AE482" s="56"/>
      <c r="AF482" s="45"/>
      <c r="AG482" s="72"/>
      <c r="AH482" s="56"/>
      <c r="AI482" s="45" t="s">
        <v>38</v>
      </c>
      <c r="AJ482" s="13">
        <v>0</v>
      </c>
      <c r="AK482" s="12">
        <v>0</v>
      </c>
      <c r="AL482" s="12" t="s">
        <v>101</v>
      </c>
      <c r="AM482" s="19">
        <v>3.4</v>
      </c>
      <c r="AO482" s="12">
        <v>478</v>
      </c>
      <c r="AQ482" s="13"/>
      <c r="AR482" s="13"/>
      <c r="AS482" s="13">
        <v>3.6</v>
      </c>
      <c r="AT482" s="14" t="s">
        <v>3</v>
      </c>
      <c r="AU482" s="13"/>
      <c r="AV482" s="13"/>
      <c r="AW482" s="12"/>
      <c r="AX482" s="12"/>
      <c r="AY482" s="13"/>
      <c r="AZ482" s="29" t="s">
        <v>141</v>
      </c>
    </row>
    <row r="483" spans="1:53" ht="14.25" customHeight="1" x14ac:dyDescent="0.25">
      <c r="A483" s="1" t="s">
        <v>2</v>
      </c>
      <c r="B483" s="2">
        <v>2.94</v>
      </c>
      <c r="C483" s="74">
        <f t="shared" si="85"/>
        <v>3.1765400000000001</v>
      </c>
      <c r="D483" s="70">
        <v>-110.483</v>
      </c>
      <c r="E483" s="10">
        <v>40.49</v>
      </c>
      <c r="F483" s="17">
        <v>7</v>
      </c>
      <c r="G483" s="1">
        <v>1977</v>
      </c>
      <c r="H483">
        <v>10</v>
      </c>
      <c r="I483">
        <v>11</v>
      </c>
      <c r="J483">
        <v>17</v>
      </c>
      <c r="K483">
        <v>16</v>
      </c>
      <c r="L483">
        <v>39.200000000000003</v>
      </c>
      <c r="M483" s="73">
        <f t="shared" si="86"/>
        <v>0.22900000000000001</v>
      </c>
      <c r="N483" s="2">
        <v>0.01</v>
      </c>
      <c r="O483" s="3" t="s">
        <v>235</v>
      </c>
      <c r="P483" s="76"/>
      <c r="Q483" s="67">
        <f>V483</f>
        <v>3.1765400000000001</v>
      </c>
      <c r="R483" s="72">
        <f>U483</f>
        <v>0.22900000000000001</v>
      </c>
      <c r="S483" s="57">
        <v>2.94</v>
      </c>
      <c r="T483" s="14" t="s">
        <v>3</v>
      </c>
      <c r="U483" s="26">
        <v>0.22900000000000001</v>
      </c>
      <c r="V483" s="56">
        <f t="shared" si="93"/>
        <v>3.1765400000000001</v>
      </c>
      <c r="W483" s="44"/>
      <c r="X483" s="72"/>
      <c r="Z483" s="47"/>
      <c r="AA483" s="72"/>
      <c r="AB483" s="56"/>
      <c r="AC483" s="44"/>
      <c r="AD483" s="72"/>
      <c r="AE483" s="56"/>
      <c r="AF483" s="45"/>
      <c r="AG483" s="72"/>
      <c r="AH483" s="56"/>
      <c r="AI483" s="45" t="s">
        <v>40</v>
      </c>
      <c r="AK483" s="12"/>
      <c r="AL483" s="12"/>
      <c r="AM483" s="19"/>
      <c r="AQ483" s="13"/>
      <c r="AR483" s="13"/>
      <c r="AS483" s="13">
        <v>2.94</v>
      </c>
      <c r="AT483" s="14" t="s">
        <v>3</v>
      </c>
      <c r="AU483" s="13"/>
      <c r="AV483" s="13"/>
      <c r="AW483" s="12"/>
      <c r="AX483" s="12"/>
      <c r="AY483" s="13"/>
      <c r="AZ483" s="29" t="s">
        <v>141</v>
      </c>
    </row>
    <row r="484" spans="1:53" ht="14.25" customHeight="1" x14ac:dyDescent="0.25">
      <c r="A484" s="1" t="s">
        <v>2</v>
      </c>
      <c r="B484" s="2">
        <v>3.38</v>
      </c>
      <c r="C484" s="74">
        <f t="shared" si="85"/>
        <v>3.5245799999999998</v>
      </c>
      <c r="D484" s="70">
        <v>-110.5</v>
      </c>
      <c r="E484" s="10">
        <v>40.466999999999999</v>
      </c>
      <c r="F484" s="17">
        <v>7</v>
      </c>
      <c r="G484" s="1">
        <v>1977</v>
      </c>
      <c r="H484">
        <v>10</v>
      </c>
      <c r="I484">
        <v>16</v>
      </c>
      <c r="J484">
        <v>19</v>
      </c>
      <c r="K484">
        <v>15</v>
      </c>
      <c r="L484">
        <v>39.299999999999997</v>
      </c>
      <c r="M484" s="73">
        <f t="shared" si="86"/>
        <v>0.22900000000000001</v>
      </c>
      <c r="N484" s="2">
        <v>0.01</v>
      </c>
      <c r="O484" s="3" t="s">
        <v>235</v>
      </c>
      <c r="P484" s="76"/>
      <c r="Q484" s="67">
        <f>V484</f>
        <v>3.5245799999999998</v>
      </c>
      <c r="R484" s="72">
        <f>U484</f>
        <v>0.22900000000000001</v>
      </c>
      <c r="S484" s="57">
        <v>3.38</v>
      </c>
      <c r="T484" s="14" t="s">
        <v>3</v>
      </c>
      <c r="U484" s="26">
        <v>0.22900000000000001</v>
      </c>
      <c r="V484" s="56">
        <f t="shared" si="93"/>
        <v>3.5245799999999998</v>
      </c>
      <c r="W484" s="44"/>
      <c r="X484" s="72"/>
      <c r="Z484" s="47"/>
      <c r="AA484" s="72"/>
      <c r="AB484" s="56"/>
      <c r="AC484" s="44"/>
      <c r="AD484" s="72"/>
      <c r="AE484" s="56"/>
      <c r="AF484" s="45"/>
      <c r="AG484" s="72"/>
      <c r="AH484" s="56"/>
      <c r="AI484" s="45" t="s">
        <v>42</v>
      </c>
      <c r="AK484" s="12"/>
      <c r="AL484" s="12"/>
      <c r="AM484" s="19"/>
      <c r="AQ484" s="13"/>
      <c r="AR484" s="13"/>
      <c r="AS484" s="13">
        <v>3.38</v>
      </c>
      <c r="AT484" s="14" t="s">
        <v>3</v>
      </c>
      <c r="AU484" s="13"/>
      <c r="AV484" s="13"/>
      <c r="AW484" s="12"/>
      <c r="AX484" s="12"/>
      <c r="AY484" s="13"/>
      <c r="AZ484" s="29" t="s">
        <v>141</v>
      </c>
    </row>
    <row r="485" spans="1:53" x14ac:dyDescent="0.25">
      <c r="A485" s="1" t="s">
        <v>2</v>
      </c>
      <c r="B485" s="2">
        <v>2.5</v>
      </c>
      <c r="C485" s="74">
        <f t="shared" si="85"/>
        <v>2.8285</v>
      </c>
      <c r="D485" s="70">
        <v>-112.29600000000001</v>
      </c>
      <c r="E485" s="10">
        <v>38.262999999999998</v>
      </c>
      <c r="F485" s="17">
        <v>7</v>
      </c>
      <c r="G485" s="1">
        <v>1977</v>
      </c>
      <c r="H485">
        <v>11</v>
      </c>
      <c r="I485">
        <v>24</v>
      </c>
      <c r="J485">
        <v>0</v>
      </c>
      <c r="K485">
        <v>0</v>
      </c>
      <c r="L485">
        <v>58.3</v>
      </c>
      <c r="M485" s="73">
        <f t="shared" si="86"/>
        <v>0.249</v>
      </c>
      <c r="N485" s="2">
        <v>0.01</v>
      </c>
      <c r="O485" s="3" t="s">
        <v>235</v>
      </c>
      <c r="P485" s="76"/>
      <c r="Q485" s="67">
        <f>Y485</f>
        <v>2.8285</v>
      </c>
      <c r="R485" s="72">
        <f>X485</f>
        <v>0.249</v>
      </c>
      <c r="S485" s="44"/>
      <c r="T485" s="14"/>
      <c r="W485" s="57">
        <v>2.5</v>
      </c>
      <c r="X485" s="72">
        <v>0.249</v>
      </c>
      <c r="Y485" s="56">
        <f>0.791*W485+0.851</f>
        <v>2.8285</v>
      </c>
      <c r="Z485" s="47"/>
      <c r="AA485" s="72"/>
      <c r="AB485" s="56"/>
      <c r="AC485" s="44"/>
      <c r="AD485" s="72"/>
      <c r="AE485" s="56"/>
      <c r="AF485" s="45"/>
      <c r="AG485" s="72"/>
      <c r="AH485" s="56"/>
      <c r="AI485" s="45"/>
      <c r="AK485" s="12"/>
      <c r="AL485" s="12"/>
      <c r="AM485" s="19"/>
      <c r="AQ485" s="13"/>
      <c r="AR485" s="13">
        <v>2.5</v>
      </c>
      <c r="AS485" s="13"/>
      <c r="AT485" s="14"/>
      <c r="AU485" s="13"/>
      <c r="AV485" s="13"/>
      <c r="AW485" s="12"/>
      <c r="AX485" s="12"/>
      <c r="AY485" s="13"/>
      <c r="AZ485" s="12"/>
    </row>
    <row r="486" spans="1:53" x14ac:dyDescent="0.25">
      <c r="A486" s="1" t="s">
        <v>2</v>
      </c>
      <c r="B486" s="2">
        <v>2.7</v>
      </c>
      <c r="C486" s="74">
        <f t="shared" si="85"/>
        <v>2.9867000000000004</v>
      </c>
      <c r="D486" s="70">
        <v>-111.706</v>
      </c>
      <c r="E486" s="10">
        <v>41.351999999999997</v>
      </c>
      <c r="F486" s="17">
        <v>6</v>
      </c>
      <c r="G486" s="1">
        <v>1977</v>
      </c>
      <c r="H486">
        <v>11</v>
      </c>
      <c r="I486">
        <v>28</v>
      </c>
      <c r="J486">
        <v>2</v>
      </c>
      <c r="K486">
        <v>23</v>
      </c>
      <c r="L486">
        <v>11.2</v>
      </c>
      <c r="M486" s="73">
        <f t="shared" si="86"/>
        <v>0.22900000000000001</v>
      </c>
      <c r="N486" s="2">
        <v>0.01</v>
      </c>
      <c r="O486" s="3" t="s">
        <v>235</v>
      </c>
      <c r="P486" s="76"/>
      <c r="Q486" s="67">
        <f>V486</f>
        <v>2.9867000000000004</v>
      </c>
      <c r="R486" s="72">
        <f>U486</f>
        <v>0.22900000000000001</v>
      </c>
      <c r="S486" s="57">
        <v>2.7</v>
      </c>
      <c r="T486" s="14" t="s">
        <v>3</v>
      </c>
      <c r="U486" s="26">
        <v>0.22900000000000001</v>
      </c>
      <c r="V486" s="56">
        <f>0.791*S486+0.851</f>
        <v>2.9867000000000004</v>
      </c>
      <c r="W486" s="44"/>
      <c r="X486" s="72"/>
      <c r="Z486" s="47"/>
      <c r="AA486" s="72"/>
      <c r="AB486" s="56"/>
      <c r="AC486" s="44"/>
      <c r="AD486" s="72"/>
      <c r="AE486" s="56"/>
      <c r="AF486" s="45"/>
      <c r="AG486" s="72"/>
      <c r="AH486" s="56"/>
      <c r="AI486" s="45"/>
      <c r="AK486" s="12"/>
      <c r="AL486" s="12"/>
      <c r="AM486" s="19"/>
      <c r="AQ486" s="13"/>
      <c r="AR486" s="13"/>
      <c r="AS486" s="13">
        <v>2.7</v>
      </c>
      <c r="AT486" s="14" t="s">
        <v>3</v>
      </c>
      <c r="AU486" s="13"/>
      <c r="AV486" s="13"/>
      <c r="AW486" s="12"/>
      <c r="AX486" s="12"/>
      <c r="AY486" s="13"/>
      <c r="AZ486" s="12"/>
    </row>
    <row r="487" spans="1:53" x14ac:dyDescent="0.25">
      <c r="A487" s="1" t="s">
        <v>2</v>
      </c>
      <c r="B487" s="2">
        <v>3</v>
      </c>
      <c r="C487" s="74">
        <f t="shared" si="85"/>
        <v>3.2240000000000002</v>
      </c>
      <c r="D487" s="70">
        <v>-110.98699999999999</v>
      </c>
      <c r="E487" s="10">
        <v>36.82</v>
      </c>
      <c r="F487" s="17">
        <v>7</v>
      </c>
      <c r="G487" s="1">
        <v>1977</v>
      </c>
      <c r="H487">
        <v>11</v>
      </c>
      <c r="I487">
        <v>29</v>
      </c>
      <c r="J487">
        <v>21</v>
      </c>
      <c r="K487">
        <v>31</v>
      </c>
      <c r="L487">
        <v>23.4</v>
      </c>
      <c r="M487" s="73">
        <f t="shared" si="86"/>
        <v>0.249</v>
      </c>
      <c r="N487" s="2">
        <v>0.01</v>
      </c>
      <c r="O487" s="3" t="s">
        <v>235</v>
      </c>
      <c r="P487" s="76"/>
      <c r="Q487" s="67">
        <f>Y487</f>
        <v>3.2240000000000002</v>
      </c>
      <c r="R487" s="72">
        <f>X487</f>
        <v>0.249</v>
      </c>
      <c r="S487" s="44"/>
      <c r="T487" s="14"/>
      <c r="W487" s="59">
        <v>3</v>
      </c>
      <c r="X487" s="72">
        <v>0.249</v>
      </c>
      <c r="Y487" s="56">
        <f>0.791*W487+0.851</f>
        <v>3.2240000000000002</v>
      </c>
      <c r="Z487" s="47"/>
      <c r="AA487" s="72"/>
      <c r="AB487" s="56"/>
      <c r="AC487" s="44"/>
      <c r="AD487" s="72"/>
      <c r="AE487" s="56"/>
      <c r="AF487" s="45"/>
      <c r="AG487" s="72"/>
      <c r="AH487" s="56"/>
      <c r="AI487" s="45"/>
      <c r="AK487" s="12"/>
      <c r="AL487" s="12"/>
      <c r="AM487" s="19"/>
      <c r="AQ487" s="13"/>
      <c r="AR487" s="19">
        <v>3</v>
      </c>
      <c r="AS487" s="13"/>
      <c r="AT487" s="14"/>
      <c r="AU487" s="13"/>
      <c r="AV487" s="13"/>
      <c r="AW487" s="12"/>
      <c r="AX487" s="12"/>
      <c r="AY487" s="13"/>
      <c r="AZ487" s="12"/>
    </row>
    <row r="488" spans="1:53" x14ac:dyDescent="0.25">
      <c r="A488" s="1" t="s">
        <v>2</v>
      </c>
      <c r="B488" s="2">
        <v>2.6</v>
      </c>
      <c r="C488" s="74">
        <f t="shared" si="85"/>
        <v>2.9076</v>
      </c>
      <c r="D488" s="70">
        <v>-112.518</v>
      </c>
      <c r="E488" s="10">
        <v>37.779000000000003</v>
      </c>
      <c r="F488" s="17">
        <v>7</v>
      </c>
      <c r="G488" s="1">
        <v>1977</v>
      </c>
      <c r="H488">
        <v>12</v>
      </c>
      <c r="I488">
        <v>27</v>
      </c>
      <c r="J488">
        <v>19</v>
      </c>
      <c r="K488">
        <v>28</v>
      </c>
      <c r="L488">
        <v>56.2</v>
      </c>
      <c r="M488" s="73">
        <f t="shared" si="86"/>
        <v>0.249</v>
      </c>
      <c r="N488" s="2">
        <v>0.01</v>
      </c>
      <c r="O488" s="3" t="s">
        <v>235</v>
      </c>
      <c r="P488" s="76"/>
      <c r="Q488" s="67">
        <f>Y488</f>
        <v>2.9076</v>
      </c>
      <c r="R488" s="72">
        <f>X488</f>
        <v>0.249</v>
      </c>
      <c r="S488" s="44"/>
      <c r="T488" s="14"/>
      <c r="W488" s="57">
        <v>2.6</v>
      </c>
      <c r="X488" s="72">
        <v>0.249</v>
      </c>
      <c r="Y488" s="56">
        <f>0.791*W488+0.851</f>
        <v>2.9076</v>
      </c>
      <c r="Z488" s="47"/>
      <c r="AA488" s="72"/>
      <c r="AB488" s="56"/>
      <c r="AC488" s="44"/>
      <c r="AD488" s="72"/>
      <c r="AE488" s="56"/>
      <c r="AF488" s="45"/>
      <c r="AG488" s="72"/>
      <c r="AH488" s="56"/>
      <c r="AI488" s="45"/>
      <c r="AK488" s="12"/>
      <c r="AL488" s="12"/>
      <c r="AM488" s="19"/>
      <c r="AQ488" s="13"/>
      <c r="AR488" s="13">
        <v>2.6</v>
      </c>
      <c r="AS488" s="13"/>
      <c r="AT488" s="14"/>
      <c r="AU488" s="13"/>
      <c r="AV488" s="13"/>
      <c r="AW488" s="12"/>
      <c r="AX488" s="12"/>
      <c r="AY488" s="13"/>
      <c r="AZ488" s="12"/>
    </row>
    <row r="489" spans="1:53" x14ac:dyDescent="0.25">
      <c r="A489" s="21" t="s">
        <v>1</v>
      </c>
      <c r="B489" s="13">
        <v>3.3</v>
      </c>
      <c r="C489" s="42">
        <f t="shared" si="85"/>
        <v>3.3742900000000002</v>
      </c>
      <c r="D489" s="71">
        <v>-109.7</v>
      </c>
      <c r="E489" s="18">
        <v>42.5</v>
      </c>
      <c r="F489" s="20">
        <v>30</v>
      </c>
      <c r="G489" s="21">
        <v>1978</v>
      </c>
      <c r="H489" s="12">
        <v>2</v>
      </c>
      <c r="I489" s="12">
        <v>7</v>
      </c>
      <c r="J489" s="12">
        <v>5</v>
      </c>
      <c r="K489" s="12">
        <v>3</v>
      </c>
      <c r="L489" s="12">
        <v>10.4</v>
      </c>
      <c r="M489" s="73">
        <f t="shared" si="86"/>
        <v>0.23200000000000001</v>
      </c>
      <c r="N489" s="2">
        <v>0.01</v>
      </c>
      <c r="O489" s="3" t="s">
        <v>235</v>
      </c>
      <c r="P489" s="76"/>
      <c r="Q489" s="67">
        <f>AB489</f>
        <v>3.3742900000000002</v>
      </c>
      <c r="R489" s="72">
        <f>AA489</f>
        <v>0.23200000000000001</v>
      </c>
      <c r="S489" s="44"/>
      <c r="T489" s="14"/>
      <c r="W489" s="44"/>
      <c r="X489" s="72"/>
      <c r="Z489" s="59">
        <v>3.3</v>
      </c>
      <c r="AA489" s="72">
        <v>0.23200000000000001</v>
      </c>
      <c r="AB489" s="56">
        <f>0.791*(Z489-0.11)+0.851</f>
        <v>3.3742900000000002</v>
      </c>
      <c r="AC489" s="44"/>
      <c r="AD489" s="72"/>
      <c r="AE489" s="56"/>
      <c r="AF489" s="45"/>
      <c r="AG489" s="72"/>
      <c r="AH489" s="56"/>
      <c r="AI489" s="45" t="s">
        <v>36</v>
      </c>
      <c r="AJ489" s="13">
        <v>0</v>
      </c>
      <c r="AK489" s="12">
        <v>0</v>
      </c>
      <c r="AL489" s="12">
        <v>0</v>
      </c>
      <c r="AM489" s="19">
        <v>3.3</v>
      </c>
      <c r="AO489" s="12">
        <v>460</v>
      </c>
      <c r="AQ489" s="13"/>
      <c r="AR489" s="13"/>
      <c r="AS489" s="13"/>
      <c r="AT489" s="14"/>
      <c r="AU489" s="13"/>
      <c r="AV489" s="13"/>
      <c r="AW489" s="12"/>
      <c r="AX489" s="12"/>
      <c r="AY489" s="13"/>
      <c r="AZ489" s="12"/>
      <c r="BA489" s="12"/>
    </row>
    <row r="490" spans="1:53" x14ac:dyDescent="0.25">
      <c r="A490" s="1" t="s">
        <v>2</v>
      </c>
      <c r="B490" s="2">
        <v>3.5</v>
      </c>
      <c r="C490" s="74">
        <f t="shared" si="85"/>
        <v>3.6194999999999999</v>
      </c>
      <c r="D490" s="70">
        <v>-112.843</v>
      </c>
      <c r="E490" s="10">
        <v>38.332999999999998</v>
      </c>
      <c r="F490" s="17">
        <v>1</v>
      </c>
      <c r="G490" s="1">
        <v>1978</v>
      </c>
      <c r="H490">
        <v>2</v>
      </c>
      <c r="I490">
        <v>24</v>
      </c>
      <c r="J490">
        <v>19</v>
      </c>
      <c r="K490">
        <v>49</v>
      </c>
      <c r="L490">
        <v>48.8</v>
      </c>
      <c r="M490" s="73">
        <f t="shared" si="86"/>
        <v>0.22900000000000001</v>
      </c>
      <c r="N490" s="2">
        <v>0.01</v>
      </c>
      <c r="O490" s="3" t="s">
        <v>235</v>
      </c>
      <c r="P490" s="76"/>
      <c r="Q490" s="67">
        <f>V490</f>
        <v>3.6194999999999999</v>
      </c>
      <c r="R490" s="72">
        <f>U490</f>
        <v>0.22900000000000001</v>
      </c>
      <c r="S490" s="57">
        <v>3.5</v>
      </c>
      <c r="T490" s="14" t="s">
        <v>3</v>
      </c>
      <c r="U490" s="26">
        <v>0.22900000000000001</v>
      </c>
      <c r="V490" s="56">
        <f>0.791*S490+0.851</f>
        <v>3.6194999999999999</v>
      </c>
      <c r="W490" s="44"/>
      <c r="X490" s="72"/>
      <c r="Z490" s="47"/>
      <c r="AA490" s="72"/>
      <c r="AB490" s="56"/>
      <c r="AC490" s="44"/>
      <c r="AD490" s="72"/>
      <c r="AE490" s="56"/>
      <c r="AF490" s="45"/>
      <c r="AG490" s="72"/>
      <c r="AH490" s="56"/>
      <c r="AI490" s="45"/>
      <c r="AK490" s="12"/>
      <c r="AL490" s="12"/>
      <c r="AM490" s="19"/>
      <c r="AQ490" s="13"/>
      <c r="AR490" s="13"/>
      <c r="AS490" s="13">
        <v>3.5</v>
      </c>
      <c r="AT490" s="14" t="s">
        <v>3</v>
      </c>
      <c r="AU490" s="13"/>
      <c r="AV490" s="13"/>
      <c r="AW490" s="12"/>
      <c r="AX490" s="12"/>
      <c r="AY490" s="13"/>
      <c r="AZ490" s="12"/>
    </row>
    <row r="491" spans="1:53" x14ac:dyDescent="0.25">
      <c r="A491" s="1" t="s">
        <v>2</v>
      </c>
      <c r="B491" s="2">
        <v>2.7</v>
      </c>
      <c r="C491" s="74">
        <f t="shared" si="85"/>
        <v>2.9867000000000004</v>
      </c>
      <c r="D491" s="70">
        <v>-112.203</v>
      </c>
      <c r="E491" s="10">
        <v>40.744</v>
      </c>
      <c r="F491" s="17">
        <v>10</v>
      </c>
      <c r="G491" s="1">
        <v>1978</v>
      </c>
      <c r="H491">
        <v>2</v>
      </c>
      <c r="I491">
        <v>28</v>
      </c>
      <c r="J491">
        <v>0</v>
      </c>
      <c r="K491">
        <v>20</v>
      </c>
      <c r="L491">
        <v>6.5</v>
      </c>
      <c r="M491" s="73">
        <f t="shared" si="86"/>
        <v>0.22900000000000001</v>
      </c>
      <c r="N491" s="2">
        <v>0.01</v>
      </c>
      <c r="O491" s="3" t="s">
        <v>235</v>
      </c>
      <c r="P491" s="76"/>
      <c r="Q491" s="67">
        <f>V491</f>
        <v>2.9867000000000004</v>
      </c>
      <c r="R491" s="72">
        <f>U491</f>
        <v>0.22900000000000001</v>
      </c>
      <c r="S491" s="57">
        <v>2.7</v>
      </c>
      <c r="T491" s="14" t="s">
        <v>3</v>
      </c>
      <c r="U491" s="26">
        <v>0.22900000000000001</v>
      </c>
      <c r="V491" s="56">
        <f>0.791*S491+0.851</f>
        <v>2.9867000000000004</v>
      </c>
      <c r="W491" s="44"/>
      <c r="X491" s="72"/>
      <c r="Z491" s="47"/>
      <c r="AA491" s="72"/>
      <c r="AB491" s="56"/>
      <c r="AC491" s="44"/>
      <c r="AD491" s="72"/>
      <c r="AE491" s="56"/>
      <c r="AF491" s="45"/>
      <c r="AG491" s="72"/>
      <c r="AH491" s="56"/>
      <c r="AI491" s="45"/>
      <c r="AK491" s="12"/>
      <c r="AL491" s="12"/>
      <c r="AM491" s="19"/>
      <c r="AQ491" s="13"/>
      <c r="AR491" s="13"/>
      <c r="AS491" s="13">
        <v>2.7</v>
      </c>
      <c r="AT491" s="14" t="s">
        <v>3</v>
      </c>
      <c r="AU491" s="13"/>
      <c r="AV491" s="13"/>
      <c r="AW491" s="12"/>
      <c r="AX491" s="12"/>
      <c r="AY491" s="13"/>
      <c r="AZ491" s="12"/>
    </row>
    <row r="492" spans="1:53" x14ac:dyDescent="0.25">
      <c r="A492" s="1" t="s">
        <v>2</v>
      </c>
      <c r="B492" s="2">
        <v>2.5</v>
      </c>
      <c r="C492" s="74">
        <f t="shared" si="85"/>
        <v>2.8285</v>
      </c>
      <c r="D492" s="70">
        <v>-111.592</v>
      </c>
      <c r="E492" s="10">
        <v>41.106999999999999</v>
      </c>
      <c r="F492" s="17">
        <v>11</v>
      </c>
      <c r="G492" s="1">
        <v>1978</v>
      </c>
      <c r="H492">
        <v>3</v>
      </c>
      <c r="I492">
        <v>1</v>
      </c>
      <c r="J492">
        <v>23</v>
      </c>
      <c r="K492">
        <v>5</v>
      </c>
      <c r="L492">
        <v>2.4</v>
      </c>
      <c r="M492" s="73">
        <f t="shared" si="86"/>
        <v>0.249</v>
      </c>
      <c r="N492" s="2">
        <v>0.01</v>
      </c>
      <c r="O492" s="3" t="s">
        <v>235</v>
      </c>
      <c r="P492" s="76"/>
      <c r="Q492" s="67">
        <f>Y492</f>
        <v>2.8285</v>
      </c>
      <c r="R492" s="72">
        <f>X492</f>
        <v>0.249</v>
      </c>
      <c r="S492" s="44"/>
      <c r="T492" s="14"/>
      <c r="W492" s="57">
        <v>2.5</v>
      </c>
      <c r="X492" s="72">
        <v>0.249</v>
      </c>
      <c r="Y492" s="56">
        <f>0.791*W492+0.851</f>
        <v>2.8285</v>
      </c>
      <c r="Z492" s="47"/>
      <c r="AA492" s="72"/>
      <c r="AB492" s="56"/>
      <c r="AC492" s="44"/>
      <c r="AD492" s="72"/>
      <c r="AE492" s="56"/>
      <c r="AF492" s="45"/>
      <c r="AG492" s="72"/>
      <c r="AH492" s="56"/>
      <c r="AI492" s="45"/>
      <c r="AK492" s="12"/>
      <c r="AL492" s="12"/>
      <c r="AM492" s="19"/>
      <c r="AQ492" s="13"/>
      <c r="AR492" s="13">
        <v>2.5</v>
      </c>
      <c r="AS492" s="13"/>
      <c r="AT492" s="14"/>
      <c r="AU492" s="13"/>
      <c r="AV492" s="13"/>
      <c r="AW492" s="12"/>
      <c r="AX492" s="12"/>
      <c r="AY492" s="13"/>
      <c r="AZ492" s="12"/>
    </row>
    <row r="493" spans="1:53" x14ac:dyDescent="0.25">
      <c r="A493" s="1" t="s">
        <v>2</v>
      </c>
      <c r="B493" s="2">
        <v>3.2</v>
      </c>
      <c r="C493" s="74">
        <f t="shared" si="85"/>
        <v>3.3822000000000001</v>
      </c>
      <c r="D493" s="70">
        <v>-112.08799999999999</v>
      </c>
      <c r="E493" s="10">
        <v>40.764000000000003</v>
      </c>
      <c r="F493" s="17">
        <v>8</v>
      </c>
      <c r="G493" s="1">
        <v>1978</v>
      </c>
      <c r="H493">
        <v>3</v>
      </c>
      <c r="I493">
        <v>9</v>
      </c>
      <c r="J493">
        <v>6</v>
      </c>
      <c r="K493">
        <v>30</v>
      </c>
      <c r="L493">
        <v>51.9</v>
      </c>
      <c r="M493" s="73">
        <f t="shared" si="86"/>
        <v>0.22900000000000001</v>
      </c>
      <c r="N493" s="2">
        <v>0.01</v>
      </c>
      <c r="O493" s="3" t="s">
        <v>235</v>
      </c>
      <c r="P493" s="76"/>
      <c r="Q493" s="67">
        <f>V493</f>
        <v>3.3822000000000001</v>
      </c>
      <c r="R493" s="72">
        <f>U493</f>
        <v>0.22900000000000001</v>
      </c>
      <c r="S493" s="57">
        <v>3.2</v>
      </c>
      <c r="T493" s="14" t="s">
        <v>3</v>
      </c>
      <c r="U493" s="26">
        <v>0.22900000000000001</v>
      </c>
      <c r="V493" s="56">
        <f>0.791*S493+0.851</f>
        <v>3.3822000000000001</v>
      </c>
      <c r="W493" s="44"/>
      <c r="X493" s="72"/>
      <c r="Z493" s="47"/>
      <c r="AA493" s="72"/>
      <c r="AB493" s="56"/>
      <c r="AC493" s="44"/>
      <c r="AD493" s="72"/>
      <c r="AE493" s="56"/>
      <c r="AF493" s="45"/>
      <c r="AG493" s="72"/>
      <c r="AH493" s="56"/>
      <c r="AI493" s="45"/>
      <c r="AK493" s="12"/>
      <c r="AL493" s="12"/>
      <c r="AM493" s="19"/>
      <c r="AQ493" s="13"/>
      <c r="AR493" s="13"/>
      <c r="AS493" s="13">
        <v>3.2</v>
      </c>
      <c r="AT493" s="14" t="s">
        <v>3</v>
      </c>
      <c r="AU493" s="13"/>
      <c r="AV493" s="13"/>
      <c r="AW493" s="12"/>
      <c r="AX493" s="12"/>
      <c r="AY493" s="13"/>
      <c r="AZ493" s="12"/>
    </row>
    <row r="494" spans="1:53" x14ac:dyDescent="0.25">
      <c r="A494" s="1" t="s">
        <v>2</v>
      </c>
      <c r="B494" s="2">
        <v>2.5</v>
      </c>
      <c r="C494" s="74">
        <f t="shared" si="85"/>
        <v>2.8285</v>
      </c>
      <c r="D494" s="70">
        <v>-112.08799999999999</v>
      </c>
      <c r="E494" s="10">
        <v>40.762</v>
      </c>
      <c r="F494" s="17">
        <v>7</v>
      </c>
      <c r="G494" s="1">
        <v>1978</v>
      </c>
      <c r="H494">
        <v>3</v>
      </c>
      <c r="I494">
        <v>9</v>
      </c>
      <c r="J494">
        <v>6</v>
      </c>
      <c r="K494">
        <v>46</v>
      </c>
      <c r="L494">
        <v>20</v>
      </c>
      <c r="M494" s="73">
        <f t="shared" si="86"/>
        <v>0.22900000000000001</v>
      </c>
      <c r="N494" s="2">
        <v>0.01</v>
      </c>
      <c r="O494" s="3" t="s">
        <v>235</v>
      </c>
      <c r="P494" s="76"/>
      <c r="Q494" s="67">
        <f>V494</f>
        <v>2.8285</v>
      </c>
      <c r="R494" s="72">
        <f>U494</f>
        <v>0.22900000000000001</v>
      </c>
      <c r="S494" s="57">
        <v>2.5</v>
      </c>
      <c r="T494" s="14" t="s">
        <v>3</v>
      </c>
      <c r="U494" s="26">
        <v>0.22900000000000001</v>
      </c>
      <c r="V494" s="56">
        <f>0.791*S494+0.851</f>
        <v>2.8285</v>
      </c>
      <c r="W494" s="44"/>
      <c r="X494" s="72"/>
      <c r="Z494" s="47"/>
      <c r="AA494" s="72"/>
      <c r="AB494" s="56"/>
      <c r="AC494" s="44"/>
      <c r="AD494" s="72"/>
      <c r="AE494" s="56"/>
      <c r="AF494" s="45"/>
      <c r="AG494" s="72"/>
      <c r="AH494" s="56"/>
      <c r="AI494" s="45"/>
      <c r="AK494" s="12"/>
      <c r="AL494" s="12"/>
      <c r="AM494" s="19"/>
      <c r="AQ494" s="13"/>
      <c r="AR494" s="13"/>
      <c r="AS494" s="13">
        <v>2.5</v>
      </c>
      <c r="AT494" s="14" t="s">
        <v>3</v>
      </c>
      <c r="AU494" s="13"/>
      <c r="AV494" s="13"/>
      <c r="AW494" s="12"/>
      <c r="AX494" s="12"/>
      <c r="AY494" s="13"/>
      <c r="AZ494" s="12"/>
    </row>
    <row r="495" spans="1:53" x14ac:dyDescent="0.25">
      <c r="A495" s="1" t="s">
        <v>2</v>
      </c>
      <c r="B495" s="2">
        <v>2.7</v>
      </c>
      <c r="C495" s="74">
        <f t="shared" si="85"/>
        <v>2.9867000000000004</v>
      </c>
      <c r="D495" s="70">
        <v>-112.09099999999999</v>
      </c>
      <c r="E495" s="10">
        <v>40.755000000000003</v>
      </c>
      <c r="F495" s="17">
        <v>8</v>
      </c>
      <c r="G495" s="1">
        <v>1978</v>
      </c>
      <c r="H495">
        <v>3</v>
      </c>
      <c r="I495">
        <v>13</v>
      </c>
      <c r="J495">
        <v>13</v>
      </c>
      <c r="K495">
        <v>35</v>
      </c>
      <c r="L495">
        <v>43.7</v>
      </c>
      <c r="M495" s="73">
        <f t="shared" si="86"/>
        <v>0.22900000000000001</v>
      </c>
      <c r="N495" s="2">
        <v>0.01</v>
      </c>
      <c r="O495" s="3" t="s">
        <v>235</v>
      </c>
      <c r="P495" s="76"/>
      <c r="Q495" s="67">
        <f>V495</f>
        <v>2.9867000000000004</v>
      </c>
      <c r="R495" s="72">
        <f>U495</f>
        <v>0.22900000000000001</v>
      </c>
      <c r="S495" s="57">
        <v>2.7</v>
      </c>
      <c r="T495" s="14" t="s">
        <v>3</v>
      </c>
      <c r="U495" s="26">
        <v>0.22900000000000001</v>
      </c>
      <c r="V495" s="56">
        <f>0.791*S495+0.851</f>
        <v>2.9867000000000004</v>
      </c>
      <c r="W495" s="44"/>
      <c r="X495" s="72"/>
      <c r="Z495" s="47"/>
      <c r="AA495" s="72"/>
      <c r="AB495" s="56"/>
      <c r="AC495" s="44"/>
      <c r="AD495" s="72"/>
      <c r="AE495" s="56"/>
      <c r="AF495" s="45"/>
      <c r="AG495" s="72"/>
      <c r="AH495" s="56"/>
      <c r="AI495" s="45"/>
      <c r="AK495" s="12"/>
      <c r="AL495" s="12"/>
      <c r="AM495" s="19"/>
      <c r="AQ495" s="13"/>
      <c r="AR495" s="13"/>
      <c r="AS495" s="13">
        <v>2.7</v>
      </c>
      <c r="AT495" s="14" t="s">
        <v>3</v>
      </c>
      <c r="AU495" s="13"/>
      <c r="AV495" s="13"/>
      <c r="AW495" s="12"/>
      <c r="AX495" s="12"/>
      <c r="AY495" s="13"/>
      <c r="AZ495" s="12"/>
    </row>
    <row r="496" spans="1:53" s="12" customFormat="1" x14ac:dyDescent="0.25">
      <c r="A496" s="1" t="s">
        <v>2</v>
      </c>
      <c r="B496" s="2">
        <v>2.7</v>
      </c>
      <c r="C496" s="74">
        <f t="shared" si="85"/>
        <v>2.9867000000000004</v>
      </c>
      <c r="D496" s="70">
        <v>-112.05500000000001</v>
      </c>
      <c r="E496" s="10">
        <v>40.722000000000001</v>
      </c>
      <c r="F496" s="17">
        <v>6</v>
      </c>
      <c r="G496" s="1">
        <v>1978</v>
      </c>
      <c r="H496">
        <v>6</v>
      </c>
      <c r="I496">
        <v>3</v>
      </c>
      <c r="J496">
        <v>8</v>
      </c>
      <c r="K496">
        <v>42</v>
      </c>
      <c r="L496">
        <v>45.8</v>
      </c>
      <c r="M496" s="73">
        <f t="shared" si="86"/>
        <v>0.22900000000000001</v>
      </c>
      <c r="N496" s="2">
        <v>0.01</v>
      </c>
      <c r="O496" s="3" t="s">
        <v>235</v>
      </c>
      <c r="P496" s="76"/>
      <c r="Q496" s="67">
        <f>V496</f>
        <v>2.9867000000000004</v>
      </c>
      <c r="R496" s="72">
        <f>U496</f>
        <v>0.22900000000000001</v>
      </c>
      <c r="S496" s="57">
        <v>2.7</v>
      </c>
      <c r="T496" s="14" t="s">
        <v>3</v>
      </c>
      <c r="U496" s="26">
        <v>0.22900000000000001</v>
      </c>
      <c r="V496" s="56">
        <f>0.791*S496+0.851</f>
        <v>2.9867000000000004</v>
      </c>
      <c r="W496" s="44"/>
      <c r="X496" s="72"/>
      <c r="Y496" s="56"/>
      <c r="Z496" s="47"/>
      <c r="AA496" s="72"/>
      <c r="AB496" s="56"/>
      <c r="AC496" s="44"/>
      <c r="AD496" s="72"/>
      <c r="AE496" s="56"/>
      <c r="AF496" s="45"/>
      <c r="AG496" s="72"/>
      <c r="AH496" s="56"/>
      <c r="AI496" s="45"/>
      <c r="AJ496" s="13"/>
      <c r="AM496" s="19"/>
      <c r="AP496" s="13"/>
      <c r="AQ496" s="13"/>
      <c r="AR496" s="13"/>
      <c r="AS496" s="13">
        <v>2.7</v>
      </c>
      <c r="AT496" s="14" t="s">
        <v>3</v>
      </c>
      <c r="AU496" s="13"/>
      <c r="AV496" s="13"/>
      <c r="AY496" s="13"/>
      <c r="BA496"/>
    </row>
    <row r="497" spans="1:52" x14ac:dyDescent="0.25">
      <c r="A497" s="1" t="s">
        <v>2</v>
      </c>
      <c r="B497" s="2">
        <v>2.5</v>
      </c>
      <c r="C497" s="74">
        <f t="shared" si="85"/>
        <v>2.8285</v>
      </c>
      <c r="D497" s="70">
        <v>-112.72499999999999</v>
      </c>
      <c r="E497" s="10">
        <v>41.853000000000002</v>
      </c>
      <c r="F497" s="17">
        <v>6</v>
      </c>
      <c r="G497" s="1">
        <v>1978</v>
      </c>
      <c r="H497">
        <v>6</v>
      </c>
      <c r="I497">
        <v>6</v>
      </c>
      <c r="J497">
        <v>2</v>
      </c>
      <c r="K497">
        <v>26</v>
      </c>
      <c r="L497">
        <v>20.8</v>
      </c>
      <c r="M497" s="73">
        <f t="shared" si="86"/>
        <v>0.22900000000000001</v>
      </c>
      <c r="N497" s="2">
        <v>0.01</v>
      </c>
      <c r="O497" s="3" t="s">
        <v>235</v>
      </c>
      <c r="P497" s="76"/>
      <c r="Q497" s="67">
        <f>V497</f>
        <v>2.8285</v>
      </c>
      <c r="R497" s="72">
        <f>U497</f>
        <v>0.22900000000000001</v>
      </c>
      <c r="S497" s="57">
        <v>2.5</v>
      </c>
      <c r="T497" s="14" t="s">
        <v>3</v>
      </c>
      <c r="U497" s="26">
        <v>0.22900000000000001</v>
      </c>
      <c r="V497" s="56">
        <f>0.791*S497+0.851</f>
        <v>2.8285</v>
      </c>
      <c r="W497" s="44"/>
      <c r="X497" s="72"/>
      <c r="Z497" s="47"/>
      <c r="AA497" s="72"/>
      <c r="AB497" s="56"/>
      <c r="AC497" s="44"/>
      <c r="AD497" s="72"/>
      <c r="AE497" s="56"/>
      <c r="AF497" s="45"/>
      <c r="AG497" s="72"/>
      <c r="AH497" s="56"/>
      <c r="AI497" s="45"/>
      <c r="AK497" s="12"/>
      <c r="AL497" s="12"/>
      <c r="AM497" s="19"/>
      <c r="AQ497" s="13"/>
      <c r="AR497" s="13"/>
      <c r="AS497" s="13">
        <v>2.5</v>
      </c>
      <c r="AT497" s="14" t="s">
        <v>3</v>
      </c>
      <c r="AU497" s="13"/>
      <c r="AV497" s="13"/>
      <c r="AW497" s="12"/>
      <c r="AX497" s="12"/>
      <c r="AY497" s="13"/>
      <c r="AZ497" s="12"/>
    </row>
    <row r="498" spans="1:52" x14ac:dyDescent="0.25">
      <c r="A498" s="1" t="s">
        <v>2</v>
      </c>
      <c r="B498" s="2">
        <v>2.8</v>
      </c>
      <c r="C498" s="74">
        <f t="shared" si="85"/>
        <v>3.0657999999999999</v>
      </c>
      <c r="D498" s="70">
        <v>-111.494</v>
      </c>
      <c r="E498" s="10">
        <v>41.695</v>
      </c>
      <c r="F498" s="17">
        <v>7</v>
      </c>
      <c r="G498" s="1">
        <v>1978</v>
      </c>
      <c r="H498">
        <v>6</v>
      </c>
      <c r="I498">
        <v>23</v>
      </c>
      <c r="J498">
        <v>4</v>
      </c>
      <c r="K498">
        <v>54</v>
      </c>
      <c r="L498">
        <v>29.5</v>
      </c>
      <c r="M498" s="73">
        <f t="shared" si="86"/>
        <v>0.249</v>
      </c>
      <c r="N498" s="2">
        <v>0.01</v>
      </c>
      <c r="O498" s="3" t="s">
        <v>235</v>
      </c>
      <c r="P498" s="76"/>
      <c r="Q498" s="67">
        <f>Y498</f>
        <v>3.0657999999999999</v>
      </c>
      <c r="R498" s="72">
        <f>X498</f>
        <v>0.249</v>
      </c>
      <c r="S498" s="44"/>
      <c r="T498" s="14"/>
      <c r="W498" s="57">
        <v>2.8</v>
      </c>
      <c r="X498" s="72">
        <v>0.249</v>
      </c>
      <c r="Y498" s="56">
        <f>0.791*W498+0.851</f>
        <v>3.0657999999999999</v>
      </c>
      <c r="Z498" s="47"/>
      <c r="AA498" s="72"/>
      <c r="AB498" s="56"/>
      <c r="AC498" s="44"/>
      <c r="AD498" s="72"/>
      <c r="AE498" s="56"/>
      <c r="AF498" s="45"/>
      <c r="AG498" s="72"/>
      <c r="AH498" s="56"/>
      <c r="AI498" s="45"/>
      <c r="AK498" s="12"/>
      <c r="AL498" s="12"/>
      <c r="AM498" s="19"/>
      <c r="AQ498" s="13"/>
      <c r="AR498" s="13">
        <v>2.8</v>
      </c>
      <c r="AS498" s="13"/>
      <c r="AT498" s="14"/>
      <c r="AU498" s="13"/>
      <c r="AV498" s="13"/>
      <c r="AW498" s="12"/>
      <c r="AX498" s="12"/>
      <c r="AY498" s="13"/>
      <c r="AZ498" s="12"/>
    </row>
    <row r="499" spans="1:52" x14ac:dyDescent="0.25">
      <c r="A499" s="1" t="s">
        <v>2</v>
      </c>
      <c r="B499" s="2">
        <v>3.1</v>
      </c>
      <c r="C499" s="74">
        <f t="shared" si="85"/>
        <v>3.3031000000000001</v>
      </c>
      <c r="D499" s="70">
        <v>-112.131</v>
      </c>
      <c r="E499" s="10">
        <v>41.848999999999997</v>
      </c>
      <c r="F499" s="17">
        <v>4</v>
      </c>
      <c r="G499" s="1">
        <v>1978</v>
      </c>
      <c r="H499">
        <v>7</v>
      </c>
      <c r="I499">
        <v>29</v>
      </c>
      <c r="J499">
        <v>14</v>
      </c>
      <c r="K499">
        <v>4</v>
      </c>
      <c r="L499">
        <v>3.4</v>
      </c>
      <c r="M499" s="73">
        <f t="shared" si="86"/>
        <v>0.22900000000000001</v>
      </c>
      <c r="N499" s="2">
        <v>0.01</v>
      </c>
      <c r="O499" s="3" t="s">
        <v>235</v>
      </c>
      <c r="P499" s="76"/>
      <c r="Q499" s="67">
        <f>V499</f>
        <v>3.3031000000000001</v>
      </c>
      <c r="R499" s="72">
        <f>U499</f>
        <v>0.22900000000000001</v>
      </c>
      <c r="S499" s="57">
        <v>3.1</v>
      </c>
      <c r="T499" s="14" t="s">
        <v>3</v>
      </c>
      <c r="U499" s="26">
        <v>0.22900000000000001</v>
      </c>
      <c r="V499" s="56">
        <f>0.791*S499+0.851</f>
        <v>3.3031000000000001</v>
      </c>
      <c r="W499" s="44"/>
      <c r="X499" s="72"/>
      <c r="Z499" s="47"/>
      <c r="AA499" s="72"/>
      <c r="AB499" s="56"/>
      <c r="AC499" s="44"/>
      <c r="AD499" s="72"/>
      <c r="AE499" s="56"/>
      <c r="AF499" s="45"/>
      <c r="AG499" s="72"/>
      <c r="AH499" s="56"/>
      <c r="AI499" s="45"/>
      <c r="AK499" s="12"/>
      <c r="AL499" s="12"/>
      <c r="AM499" s="19"/>
      <c r="AQ499" s="13"/>
      <c r="AR499" s="13"/>
      <c r="AS499" s="13">
        <v>3.1</v>
      </c>
      <c r="AT499" s="14" t="s">
        <v>3</v>
      </c>
      <c r="AU499" s="13"/>
      <c r="AV499" s="13"/>
      <c r="AW499" s="12"/>
      <c r="AX499" s="12"/>
      <c r="AY499" s="13"/>
      <c r="AZ499" s="12"/>
    </row>
    <row r="500" spans="1:52" x14ac:dyDescent="0.25">
      <c r="A500" s="1" t="s">
        <v>2</v>
      </c>
      <c r="B500" s="2">
        <v>2.8</v>
      </c>
      <c r="C500" s="74">
        <f t="shared" si="85"/>
        <v>3.0657999999999999</v>
      </c>
      <c r="D500" s="70">
        <v>-112.324</v>
      </c>
      <c r="E500" s="10">
        <v>38.216000000000001</v>
      </c>
      <c r="F500" s="17">
        <v>7</v>
      </c>
      <c r="G500" s="1">
        <v>1978</v>
      </c>
      <c r="H500">
        <v>8</v>
      </c>
      <c r="I500">
        <v>3</v>
      </c>
      <c r="J500">
        <v>11</v>
      </c>
      <c r="K500">
        <v>53</v>
      </c>
      <c r="L500">
        <v>28</v>
      </c>
      <c r="M500" s="73">
        <f t="shared" si="86"/>
        <v>0.249</v>
      </c>
      <c r="N500" s="2">
        <v>0.01</v>
      </c>
      <c r="O500" s="3" t="s">
        <v>235</v>
      </c>
      <c r="P500" s="76"/>
      <c r="Q500" s="67">
        <f>Y500</f>
        <v>3.0657999999999999</v>
      </c>
      <c r="R500" s="72">
        <f>X500</f>
        <v>0.249</v>
      </c>
      <c r="S500" s="44"/>
      <c r="T500" s="14"/>
      <c r="W500" s="57">
        <v>2.8</v>
      </c>
      <c r="X500" s="72">
        <v>0.249</v>
      </c>
      <c r="Y500" s="56">
        <f>0.791*W500+0.851</f>
        <v>3.0657999999999999</v>
      </c>
      <c r="Z500" s="47"/>
      <c r="AA500" s="72"/>
      <c r="AB500" s="56"/>
      <c r="AC500" s="44"/>
      <c r="AD500" s="72"/>
      <c r="AE500" s="56"/>
      <c r="AF500" s="45"/>
      <c r="AG500" s="72"/>
      <c r="AH500" s="56"/>
      <c r="AI500" s="45"/>
      <c r="AK500" s="12"/>
      <c r="AL500" s="12"/>
      <c r="AM500" s="19"/>
      <c r="AQ500" s="13"/>
      <c r="AR500" s="13">
        <v>2.8</v>
      </c>
      <c r="AS500" s="13"/>
      <c r="AT500" s="14"/>
      <c r="AU500" s="13"/>
      <c r="AV500" s="13"/>
      <c r="AW500" s="12"/>
      <c r="AX500" s="12"/>
      <c r="AY500" s="13"/>
      <c r="AZ500" s="12"/>
    </row>
    <row r="501" spans="1:52" x14ac:dyDescent="0.25">
      <c r="A501" s="1" t="s">
        <v>2</v>
      </c>
      <c r="B501" s="2">
        <v>3</v>
      </c>
      <c r="C501" s="74">
        <f t="shared" si="85"/>
        <v>3.2240000000000002</v>
      </c>
      <c r="D501" s="70">
        <v>-112.49</v>
      </c>
      <c r="E501" s="10">
        <v>38.029000000000003</v>
      </c>
      <c r="F501" s="17">
        <v>7</v>
      </c>
      <c r="G501" s="1">
        <v>1978</v>
      </c>
      <c r="H501">
        <v>8</v>
      </c>
      <c r="I501">
        <v>30</v>
      </c>
      <c r="J501">
        <v>15</v>
      </c>
      <c r="K501">
        <v>34</v>
      </c>
      <c r="L501">
        <v>38.9</v>
      </c>
      <c r="M501" s="73">
        <f t="shared" si="86"/>
        <v>0.249</v>
      </c>
      <c r="N501" s="2">
        <v>0.01</v>
      </c>
      <c r="O501" s="3" t="s">
        <v>235</v>
      </c>
      <c r="P501" s="76"/>
      <c r="Q501" s="67">
        <f>Y501</f>
        <v>3.2240000000000002</v>
      </c>
      <c r="R501" s="72">
        <f>X501</f>
        <v>0.249</v>
      </c>
      <c r="S501" s="44"/>
      <c r="T501" s="14"/>
      <c r="W501" s="59">
        <v>3</v>
      </c>
      <c r="X501" s="72">
        <v>0.249</v>
      </c>
      <c r="Y501" s="56">
        <f>0.791*W501+0.851</f>
        <v>3.2240000000000002</v>
      </c>
      <c r="Z501" s="47"/>
      <c r="AA501" s="72"/>
      <c r="AB501" s="56"/>
      <c r="AC501" s="44"/>
      <c r="AD501" s="72"/>
      <c r="AE501" s="56"/>
      <c r="AF501" s="45"/>
      <c r="AG501" s="72"/>
      <c r="AH501" s="56"/>
      <c r="AI501" s="45"/>
      <c r="AK501" s="12"/>
      <c r="AL501" s="12"/>
      <c r="AM501" s="19"/>
      <c r="AQ501" s="13"/>
      <c r="AR501" s="19">
        <v>3</v>
      </c>
      <c r="AS501" s="13"/>
      <c r="AT501" s="14"/>
      <c r="AU501" s="13"/>
      <c r="AV501" s="13"/>
      <c r="AW501" s="12"/>
      <c r="AX501" s="12"/>
      <c r="AY501" s="13"/>
      <c r="AZ501" s="12"/>
    </row>
    <row r="502" spans="1:52" x14ac:dyDescent="0.25">
      <c r="A502" s="1" t="s">
        <v>2</v>
      </c>
      <c r="B502" s="2">
        <v>2.5</v>
      </c>
      <c r="C502" s="74">
        <f t="shared" si="85"/>
        <v>2.8636317441302408</v>
      </c>
      <c r="D502" s="70">
        <v>-112.33</v>
      </c>
      <c r="E502" s="10">
        <v>42.15</v>
      </c>
      <c r="F502" s="17">
        <v>3</v>
      </c>
      <c r="G502" s="1">
        <v>1978</v>
      </c>
      <c r="H502">
        <v>9</v>
      </c>
      <c r="I502">
        <v>28</v>
      </c>
      <c r="J502">
        <v>8</v>
      </c>
      <c r="K502">
        <v>58</v>
      </c>
      <c r="L502">
        <v>20.399999999999999</v>
      </c>
      <c r="M502" s="73">
        <f t="shared" si="86"/>
        <v>0.16297775980348159</v>
      </c>
      <c r="N502" s="2">
        <v>0.01</v>
      </c>
      <c r="O502" s="3" t="s">
        <v>236</v>
      </c>
      <c r="P502" s="76">
        <f>1/((1/U502^2)+(1/AA502^2))</f>
        <v>2.6561750190561336E-2</v>
      </c>
      <c r="Q502" s="67">
        <f>(P502/U502^2*V502)+(P502/AA502^2*AB502)</f>
        <v>2.8636317441302408</v>
      </c>
      <c r="R502" s="72">
        <f>SQRT(P502)</f>
        <v>0.16297775980348159</v>
      </c>
      <c r="S502" s="57">
        <v>2.5</v>
      </c>
      <c r="T502" s="14" t="s">
        <v>3</v>
      </c>
      <c r="U502" s="26">
        <v>0.22900000000000001</v>
      </c>
      <c r="V502" s="56">
        <f>0.791*S502+0.851</f>
        <v>2.8285</v>
      </c>
      <c r="W502" s="44"/>
      <c r="X502" s="72"/>
      <c r="Z502" s="59">
        <v>2.7</v>
      </c>
      <c r="AA502" s="72">
        <v>0.23200000000000001</v>
      </c>
      <c r="AB502" s="56">
        <f>0.791*(Z502-0.11)+0.851</f>
        <v>2.8996900000000001</v>
      </c>
      <c r="AC502" s="44"/>
      <c r="AD502" s="72"/>
      <c r="AE502" s="56"/>
      <c r="AF502" s="45"/>
      <c r="AG502" s="72"/>
      <c r="AH502" s="56"/>
      <c r="AI502" s="45" t="s">
        <v>88</v>
      </c>
      <c r="AK502" s="12"/>
      <c r="AL502" s="12"/>
      <c r="AM502" s="19">
        <v>2.7</v>
      </c>
      <c r="AQ502" s="13"/>
      <c r="AR502" s="13"/>
      <c r="AS502" s="13">
        <v>2.5</v>
      </c>
      <c r="AT502" s="14" t="s">
        <v>3</v>
      </c>
      <c r="AU502" s="13"/>
      <c r="AV502" s="13"/>
      <c r="AW502" s="12"/>
      <c r="AX502" s="12"/>
      <c r="AY502" s="13"/>
      <c r="AZ502" s="12"/>
    </row>
    <row r="503" spans="1:52" x14ac:dyDescent="0.25">
      <c r="A503" s="1" t="s">
        <v>2</v>
      </c>
      <c r="B503" s="2">
        <v>2.5</v>
      </c>
      <c r="C503" s="74">
        <f t="shared" si="85"/>
        <v>2.8285</v>
      </c>
      <c r="D503" s="70">
        <v>-112.357</v>
      </c>
      <c r="E503" s="10">
        <v>38.189</v>
      </c>
      <c r="F503" s="17">
        <v>3</v>
      </c>
      <c r="G503" s="1">
        <v>1978</v>
      </c>
      <c r="H503">
        <v>10</v>
      </c>
      <c r="I503">
        <v>5</v>
      </c>
      <c r="J503">
        <v>8</v>
      </c>
      <c r="K503">
        <v>24</v>
      </c>
      <c r="L503">
        <v>37.5</v>
      </c>
      <c r="M503" s="73">
        <f t="shared" si="86"/>
        <v>0.249</v>
      </c>
      <c r="N503" s="2">
        <v>0.01</v>
      </c>
      <c r="O503" s="3" t="s">
        <v>235</v>
      </c>
      <c r="P503" s="76"/>
      <c r="Q503" s="67">
        <f>Y503</f>
        <v>2.8285</v>
      </c>
      <c r="R503" s="72">
        <f>X503</f>
        <v>0.249</v>
      </c>
      <c r="S503" s="44"/>
      <c r="T503" s="14"/>
      <c r="W503" s="57">
        <v>2.5</v>
      </c>
      <c r="X503" s="72">
        <v>0.249</v>
      </c>
      <c r="Y503" s="56">
        <f>0.791*W503+0.851</f>
        <v>2.8285</v>
      </c>
      <c r="Z503" s="47"/>
      <c r="AA503" s="72"/>
      <c r="AB503" s="56"/>
      <c r="AC503" s="44"/>
      <c r="AD503" s="72"/>
      <c r="AE503" s="56"/>
      <c r="AF503" s="45"/>
      <c r="AG503" s="72"/>
      <c r="AH503" s="56"/>
      <c r="AI503" s="45"/>
      <c r="AK503" s="12"/>
      <c r="AL503" s="12"/>
      <c r="AM503" s="19"/>
      <c r="AQ503" s="13"/>
      <c r="AR503" s="13">
        <v>2.5</v>
      </c>
      <c r="AS503" s="13"/>
      <c r="AT503" s="14"/>
      <c r="AU503" s="13"/>
      <c r="AV503" s="13"/>
      <c r="AW503" s="12"/>
      <c r="AX503" s="12"/>
      <c r="AY503" s="13"/>
      <c r="AZ503" s="12"/>
    </row>
    <row r="504" spans="1:52" x14ac:dyDescent="0.25">
      <c r="A504" s="1" t="s">
        <v>2</v>
      </c>
      <c r="B504" s="2">
        <v>2.5</v>
      </c>
      <c r="C504" s="74">
        <f t="shared" si="85"/>
        <v>2.8285</v>
      </c>
      <c r="D504" s="70">
        <v>-112.364</v>
      </c>
      <c r="E504" s="10">
        <v>38.176000000000002</v>
      </c>
      <c r="F504" s="17">
        <v>7</v>
      </c>
      <c r="G504" s="1">
        <v>1978</v>
      </c>
      <c r="H504">
        <v>10</v>
      </c>
      <c r="I504">
        <v>8</v>
      </c>
      <c r="J504">
        <v>9</v>
      </c>
      <c r="K504">
        <v>14</v>
      </c>
      <c r="L504">
        <v>39.200000000000003</v>
      </c>
      <c r="M504" s="73">
        <f t="shared" si="86"/>
        <v>0.249</v>
      </c>
      <c r="N504" s="2">
        <v>0.01</v>
      </c>
      <c r="O504" s="3" t="s">
        <v>235</v>
      </c>
      <c r="P504" s="76"/>
      <c r="Q504" s="67">
        <f>Y504</f>
        <v>2.8285</v>
      </c>
      <c r="R504" s="72">
        <f>X504</f>
        <v>0.249</v>
      </c>
      <c r="S504" s="44"/>
      <c r="T504" s="14"/>
      <c r="W504" s="57">
        <v>2.5</v>
      </c>
      <c r="X504" s="72">
        <v>0.249</v>
      </c>
      <c r="Y504" s="56">
        <f>0.791*W504+0.851</f>
        <v>2.8285</v>
      </c>
      <c r="Z504" s="47"/>
      <c r="AA504" s="72"/>
      <c r="AB504" s="56"/>
      <c r="AC504" s="44"/>
      <c r="AD504" s="72"/>
      <c r="AE504" s="56"/>
      <c r="AF504" s="45"/>
      <c r="AG504" s="72"/>
      <c r="AH504" s="56"/>
      <c r="AI504" s="45"/>
      <c r="AK504" s="12"/>
      <c r="AL504" s="12"/>
      <c r="AM504" s="19"/>
      <c r="AQ504" s="13"/>
      <c r="AR504" s="13">
        <v>2.5</v>
      </c>
      <c r="AS504" s="13"/>
      <c r="AT504" s="14"/>
      <c r="AU504" s="13"/>
      <c r="AV504" s="13"/>
      <c r="AW504" s="12"/>
      <c r="AX504" s="12"/>
      <c r="AY504" s="13"/>
      <c r="AZ504" s="12"/>
    </row>
    <row r="505" spans="1:52" x14ac:dyDescent="0.25">
      <c r="A505" s="1" t="s">
        <v>2</v>
      </c>
      <c r="B505" s="2">
        <v>2.8</v>
      </c>
      <c r="C505" s="74">
        <f t="shared" si="85"/>
        <v>3.0657999999999999</v>
      </c>
      <c r="D505" s="70">
        <v>-112.33</v>
      </c>
      <c r="E505" s="10">
        <v>38.192</v>
      </c>
      <c r="F505" s="17">
        <v>1</v>
      </c>
      <c r="G505" s="1">
        <v>1978</v>
      </c>
      <c r="H505">
        <v>10</v>
      </c>
      <c r="I505">
        <v>14</v>
      </c>
      <c r="J505">
        <v>7</v>
      </c>
      <c r="K505">
        <v>58</v>
      </c>
      <c r="L505">
        <v>9</v>
      </c>
      <c r="M505" s="73">
        <f t="shared" si="86"/>
        <v>0.22900000000000001</v>
      </c>
      <c r="N505" s="2">
        <v>0.01</v>
      </c>
      <c r="O505" s="3" t="s">
        <v>235</v>
      </c>
      <c r="P505" s="76"/>
      <c r="Q505" s="67">
        <f>V505</f>
        <v>3.0657999999999999</v>
      </c>
      <c r="R505" s="72">
        <f>U505</f>
        <v>0.22900000000000001</v>
      </c>
      <c r="S505" s="57">
        <v>2.8</v>
      </c>
      <c r="T505" s="14" t="s">
        <v>3</v>
      </c>
      <c r="U505" s="26">
        <v>0.22900000000000001</v>
      </c>
      <c r="V505" s="56">
        <f>0.791*S505+0.851</f>
        <v>3.0657999999999999</v>
      </c>
      <c r="W505" s="44"/>
      <c r="X505" s="72"/>
      <c r="Z505" s="47"/>
      <c r="AA505" s="72"/>
      <c r="AB505" s="56"/>
      <c r="AC505" s="44"/>
      <c r="AD505" s="72"/>
      <c r="AE505" s="56"/>
      <c r="AF505" s="45"/>
      <c r="AG505" s="72"/>
      <c r="AH505" s="56"/>
      <c r="AI505" s="45"/>
      <c r="AK505" s="12"/>
      <c r="AL505" s="12"/>
      <c r="AM505" s="19"/>
      <c r="AQ505" s="13"/>
      <c r="AR505" s="13"/>
      <c r="AS505" s="13">
        <v>2.8</v>
      </c>
      <c r="AT505" s="14" t="s">
        <v>3</v>
      </c>
      <c r="AU505" s="13"/>
      <c r="AV505" s="13"/>
      <c r="AW505" s="12"/>
      <c r="AX505" s="12"/>
      <c r="AY505" s="13"/>
      <c r="AZ505" s="12"/>
    </row>
    <row r="506" spans="1:52" x14ac:dyDescent="0.25">
      <c r="A506" s="1" t="s">
        <v>2</v>
      </c>
      <c r="B506" s="2">
        <v>3.1</v>
      </c>
      <c r="C506" s="74">
        <f t="shared" si="85"/>
        <v>3.3031000000000001</v>
      </c>
      <c r="D506" s="70">
        <v>-112.479</v>
      </c>
      <c r="E506" s="10">
        <v>38.088000000000001</v>
      </c>
      <c r="F506" s="17">
        <v>7</v>
      </c>
      <c r="G506" s="1">
        <v>1978</v>
      </c>
      <c r="H506">
        <v>11</v>
      </c>
      <c r="I506">
        <v>16</v>
      </c>
      <c r="J506">
        <v>8</v>
      </c>
      <c r="K506">
        <v>18</v>
      </c>
      <c r="L506">
        <v>57.3</v>
      </c>
      <c r="M506" s="73">
        <f t="shared" si="86"/>
        <v>0.249</v>
      </c>
      <c r="N506" s="2">
        <v>0.01</v>
      </c>
      <c r="O506" s="3" t="s">
        <v>235</v>
      </c>
      <c r="P506" s="76"/>
      <c r="Q506" s="67">
        <f>Y506</f>
        <v>3.3031000000000001</v>
      </c>
      <c r="R506" s="72">
        <f>X506</f>
        <v>0.249</v>
      </c>
      <c r="S506" s="44"/>
      <c r="T506" s="14"/>
      <c r="W506" s="57">
        <v>3.1</v>
      </c>
      <c r="X506" s="72">
        <v>0.249</v>
      </c>
      <c r="Y506" s="56">
        <f>0.791*W506+0.851</f>
        <v>3.3031000000000001</v>
      </c>
      <c r="Z506" s="47"/>
      <c r="AA506" s="72"/>
      <c r="AB506" s="56"/>
      <c r="AC506" s="44"/>
      <c r="AD506" s="72"/>
      <c r="AE506" s="56"/>
      <c r="AF506" s="45"/>
      <c r="AG506" s="72"/>
      <c r="AH506" s="56"/>
      <c r="AI506" s="45"/>
      <c r="AK506" s="12"/>
      <c r="AL506" s="12"/>
      <c r="AM506" s="19"/>
      <c r="AQ506" s="13"/>
      <c r="AR506" s="13">
        <v>3.1</v>
      </c>
      <c r="AS506" s="13"/>
      <c r="AT506" s="14"/>
      <c r="AU506" s="13"/>
      <c r="AV506" s="13"/>
      <c r="AW506" s="12"/>
      <c r="AX506" s="12"/>
      <c r="AY506" s="13"/>
      <c r="AZ506" s="12"/>
    </row>
    <row r="507" spans="1:52" x14ac:dyDescent="0.25">
      <c r="A507" s="1" t="s">
        <v>2</v>
      </c>
      <c r="B507" s="2">
        <v>2.6</v>
      </c>
      <c r="C507" s="74">
        <f t="shared" si="85"/>
        <v>2.9076</v>
      </c>
      <c r="D507" s="70">
        <v>-112.547</v>
      </c>
      <c r="E507" s="10">
        <v>38.031999999999996</v>
      </c>
      <c r="F507" s="17">
        <v>7</v>
      </c>
      <c r="G507" s="1">
        <v>1978</v>
      </c>
      <c r="H507">
        <v>11</v>
      </c>
      <c r="I507">
        <v>27</v>
      </c>
      <c r="J507">
        <v>4</v>
      </c>
      <c r="K507">
        <v>36</v>
      </c>
      <c r="L507">
        <v>6.1</v>
      </c>
      <c r="M507" s="73">
        <f t="shared" si="86"/>
        <v>0.249</v>
      </c>
      <c r="N507" s="2">
        <v>0.01</v>
      </c>
      <c r="O507" s="3" t="s">
        <v>235</v>
      </c>
      <c r="P507" s="76"/>
      <c r="Q507" s="67">
        <f>Y507</f>
        <v>2.9076</v>
      </c>
      <c r="R507" s="72">
        <f>X507</f>
        <v>0.249</v>
      </c>
      <c r="S507" s="44"/>
      <c r="T507" s="14"/>
      <c r="W507" s="57">
        <v>2.6</v>
      </c>
      <c r="X507" s="72">
        <v>0.249</v>
      </c>
      <c r="Y507" s="56">
        <f>0.791*W507+0.851</f>
        <v>2.9076</v>
      </c>
      <c r="Z507" s="47"/>
      <c r="AA507" s="72"/>
      <c r="AB507" s="56"/>
      <c r="AC507" s="44"/>
      <c r="AD507" s="72"/>
      <c r="AE507" s="56"/>
      <c r="AF507" s="45"/>
      <c r="AG507" s="72"/>
      <c r="AH507" s="56"/>
      <c r="AI507" s="45"/>
      <c r="AK507" s="12"/>
      <c r="AL507" s="12"/>
      <c r="AM507" s="19"/>
      <c r="AQ507" s="13"/>
      <c r="AR507" s="13">
        <v>2.6</v>
      </c>
      <c r="AS507" s="13"/>
      <c r="AT507" s="14"/>
      <c r="AU507" s="13"/>
      <c r="AV507" s="13"/>
      <c r="AW507" s="12"/>
      <c r="AX507" s="12"/>
      <c r="AY507" s="13"/>
      <c r="AZ507" s="12"/>
    </row>
    <row r="508" spans="1:52" x14ac:dyDescent="0.25">
      <c r="A508" s="1" t="s">
        <v>2</v>
      </c>
      <c r="B508" s="2">
        <v>3.4</v>
      </c>
      <c r="C508" s="74">
        <f t="shared" si="85"/>
        <v>3.5404</v>
      </c>
      <c r="D508" s="70">
        <v>-112.5</v>
      </c>
      <c r="E508" s="10">
        <v>42.118000000000002</v>
      </c>
      <c r="F508" s="17">
        <v>4</v>
      </c>
      <c r="G508" s="1">
        <v>1978</v>
      </c>
      <c r="H508">
        <v>11</v>
      </c>
      <c r="I508">
        <v>30</v>
      </c>
      <c r="J508">
        <v>11</v>
      </c>
      <c r="K508">
        <v>55</v>
      </c>
      <c r="L508">
        <v>9.6</v>
      </c>
      <c r="M508" s="73">
        <f t="shared" si="86"/>
        <v>0.22900000000000001</v>
      </c>
      <c r="N508" s="2">
        <v>0.01</v>
      </c>
      <c r="O508" s="3" t="s">
        <v>235</v>
      </c>
      <c r="P508" s="76"/>
      <c r="Q508" s="67">
        <f>V508</f>
        <v>3.5404</v>
      </c>
      <c r="R508" s="72">
        <f>U508</f>
        <v>0.22900000000000001</v>
      </c>
      <c r="S508" s="57">
        <v>3.4</v>
      </c>
      <c r="T508" s="14" t="s">
        <v>3</v>
      </c>
      <c r="U508" s="26">
        <v>0.22900000000000001</v>
      </c>
      <c r="V508" s="56">
        <f>0.791*S508+0.851</f>
        <v>3.5404</v>
      </c>
      <c r="W508" s="44"/>
      <c r="X508" s="72"/>
      <c r="Z508" s="47"/>
      <c r="AA508" s="72"/>
      <c r="AB508" s="56"/>
      <c r="AC508" s="44"/>
      <c r="AD508" s="72"/>
      <c r="AE508" s="56"/>
      <c r="AF508" s="45"/>
      <c r="AG508" s="72"/>
      <c r="AH508" s="56"/>
      <c r="AI508" s="45"/>
      <c r="AK508" s="12"/>
      <c r="AL508" s="12"/>
      <c r="AM508" s="19"/>
      <c r="AQ508" s="13"/>
      <c r="AR508" s="13"/>
      <c r="AS508" s="13">
        <v>3.4</v>
      </c>
      <c r="AT508" s="14" t="s">
        <v>3</v>
      </c>
      <c r="AU508" s="13"/>
      <c r="AV508" s="13"/>
      <c r="AW508" s="12"/>
      <c r="AX508" s="12"/>
      <c r="AY508" s="13"/>
      <c r="AZ508" s="12"/>
    </row>
    <row r="509" spans="1:52" x14ac:dyDescent="0.25">
      <c r="A509" s="1" t="s">
        <v>2</v>
      </c>
      <c r="B509" s="9">
        <v>2.8</v>
      </c>
      <c r="C509" s="74">
        <f t="shared" si="85"/>
        <v>3.0657999999999999</v>
      </c>
      <c r="D509" s="70">
        <v>-112.479</v>
      </c>
      <c r="E509" s="10">
        <v>42.110999999999997</v>
      </c>
      <c r="F509" s="17">
        <v>6</v>
      </c>
      <c r="G509" s="1">
        <v>1978</v>
      </c>
      <c r="H509">
        <v>12</v>
      </c>
      <c r="I509">
        <v>2</v>
      </c>
      <c r="J509">
        <v>2</v>
      </c>
      <c r="K509">
        <v>30</v>
      </c>
      <c r="L509">
        <v>37.4</v>
      </c>
      <c r="M509" s="73">
        <f t="shared" si="86"/>
        <v>0.22900000000000001</v>
      </c>
      <c r="N509" s="2">
        <v>0.01</v>
      </c>
      <c r="O509" s="3" t="s">
        <v>235</v>
      </c>
      <c r="P509" s="76"/>
      <c r="Q509" s="67">
        <f>V509</f>
        <v>3.0657999999999999</v>
      </c>
      <c r="R509" s="72">
        <f>U509</f>
        <v>0.22900000000000001</v>
      </c>
      <c r="S509" s="59">
        <v>2.8</v>
      </c>
      <c r="T509" s="14" t="s">
        <v>3</v>
      </c>
      <c r="U509" s="26">
        <v>0.22900000000000001</v>
      </c>
      <c r="V509" s="56">
        <f>0.791*S509+0.851</f>
        <v>3.0657999999999999</v>
      </c>
      <c r="W509" s="44"/>
      <c r="X509" s="72"/>
      <c r="Z509" s="47"/>
      <c r="AA509" s="72"/>
      <c r="AB509" s="56"/>
      <c r="AC509" s="44"/>
      <c r="AD509" s="72"/>
      <c r="AE509" s="56"/>
      <c r="AF509" s="45"/>
      <c r="AG509" s="72"/>
      <c r="AH509" s="56"/>
      <c r="AI509" s="45"/>
      <c r="AK509" s="12"/>
      <c r="AL509" s="12"/>
      <c r="AM509" s="19"/>
      <c r="AQ509" s="13"/>
      <c r="AR509" s="13"/>
      <c r="AS509" s="19">
        <v>2.8</v>
      </c>
      <c r="AT509" s="14" t="s">
        <v>3</v>
      </c>
      <c r="AU509" s="13"/>
      <c r="AV509" s="13"/>
      <c r="AW509" s="12"/>
      <c r="AX509" s="12"/>
      <c r="AY509" s="13"/>
      <c r="AZ509" s="12"/>
    </row>
    <row r="510" spans="1:52" x14ac:dyDescent="0.25">
      <c r="A510" s="1" t="s">
        <v>2</v>
      </c>
      <c r="B510" s="2">
        <v>3.8</v>
      </c>
      <c r="C510" s="74">
        <f t="shared" si="85"/>
        <v>3.8567999999999998</v>
      </c>
      <c r="D510" s="70">
        <v>-112.495</v>
      </c>
      <c r="E510" s="10">
        <v>42.107999999999997</v>
      </c>
      <c r="F510" s="17">
        <v>3</v>
      </c>
      <c r="G510" s="1">
        <v>1978</v>
      </c>
      <c r="H510">
        <v>12</v>
      </c>
      <c r="I510">
        <v>5</v>
      </c>
      <c r="J510">
        <v>11</v>
      </c>
      <c r="K510">
        <v>24</v>
      </c>
      <c r="L510">
        <v>57.5</v>
      </c>
      <c r="M510" s="73">
        <f t="shared" si="86"/>
        <v>0.22900000000000001</v>
      </c>
      <c r="N510" s="2">
        <v>0.01</v>
      </c>
      <c r="O510" s="3" t="s">
        <v>235</v>
      </c>
      <c r="P510" s="76"/>
      <c r="Q510" s="67">
        <f>V510</f>
        <v>3.8567999999999998</v>
      </c>
      <c r="R510" s="72">
        <f>U510</f>
        <v>0.22900000000000001</v>
      </c>
      <c r="S510" s="57">
        <v>3.8</v>
      </c>
      <c r="T510" s="14" t="s">
        <v>3</v>
      </c>
      <c r="U510" s="26">
        <v>0.22900000000000001</v>
      </c>
      <c r="V510" s="56">
        <f>0.791*S510+0.851</f>
        <v>3.8567999999999998</v>
      </c>
      <c r="W510" s="44"/>
      <c r="X510" s="72"/>
      <c r="Z510" s="47"/>
      <c r="AA510" s="72"/>
      <c r="AB510" s="56"/>
      <c r="AC510" s="44"/>
      <c r="AD510" s="72"/>
      <c r="AE510" s="56"/>
      <c r="AF510" s="45"/>
      <c r="AG510" s="72"/>
      <c r="AH510" s="56"/>
      <c r="AI510" s="45"/>
      <c r="AK510" s="12"/>
      <c r="AL510" s="12"/>
      <c r="AM510" s="19"/>
      <c r="AQ510" s="13"/>
      <c r="AR510" s="13"/>
      <c r="AS510" s="13">
        <v>3.8</v>
      </c>
      <c r="AT510" s="14" t="s">
        <v>3</v>
      </c>
      <c r="AU510" s="13"/>
      <c r="AV510" s="13"/>
      <c r="AW510" s="12"/>
      <c r="AX510" s="12"/>
      <c r="AY510" s="13"/>
      <c r="AZ510" s="12"/>
    </row>
    <row r="511" spans="1:52" x14ac:dyDescent="0.25">
      <c r="A511" s="1" t="s">
        <v>2</v>
      </c>
      <c r="B511" s="9">
        <v>3</v>
      </c>
      <c r="C511" s="74">
        <f t="shared" si="85"/>
        <v>3.2240000000000002</v>
      </c>
      <c r="D511" s="70">
        <v>-112.495</v>
      </c>
      <c r="E511" s="10">
        <v>42.106000000000002</v>
      </c>
      <c r="F511" s="17">
        <v>2</v>
      </c>
      <c r="G511" s="1">
        <v>1978</v>
      </c>
      <c r="H511">
        <v>12</v>
      </c>
      <c r="I511">
        <v>5</v>
      </c>
      <c r="J511">
        <v>11</v>
      </c>
      <c r="K511">
        <v>56</v>
      </c>
      <c r="L511">
        <v>27.9</v>
      </c>
      <c r="M511" s="73">
        <f t="shared" si="86"/>
        <v>0.22900000000000001</v>
      </c>
      <c r="N511" s="2">
        <v>0.01</v>
      </c>
      <c r="O511" s="3" t="s">
        <v>235</v>
      </c>
      <c r="P511" s="76"/>
      <c r="Q511" s="67">
        <f>V511</f>
        <v>3.2240000000000002</v>
      </c>
      <c r="R511" s="72">
        <f>U511</f>
        <v>0.22900000000000001</v>
      </c>
      <c r="S511" s="59">
        <v>3</v>
      </c>
      <c r="T511" s="14" t="s">
        <v>3</v>
      </c>
      <c r="U511" s="26">
        <v>0.22900000000000001</v>
      </c>
      <c r="V511" s="56">
        <f>0.791*S511+0.851</f>
        <v>3.2240000000000002</v>
      </c>
      <c r="W511" s="44"/>
      <c r="X511" s="72"/>
      <c r="Z511" s="47"/>
      <c r="AA511" s="72"/>
      <c r="AB511" s="56"/>
      <c r="AC511" s="44"/>
      <c r="AD511" s="72"/>
      <c r="AE511" s="56"/>
      <c r="AF511" s="45"/>
      <c r="AG511" s="72"/>
      <c r="AH511" s="56"/>
      <c r="AI511" s="45"/>
      <c r="AK511" s="12"/>
      <c r="AL511" s="12"/>
      <c r="AM511" s="19"/>
      <c r="AQ511" s="13"/>
      <c r="AR511" s="13"/>
      <c r="AS511" s="19">
        <v>3</v>
      </c>
      <c r="AT511" s="14" t="s">
        <v>3</v>
      </c>
      <c r="AU511" s="13"/>
      <c r="AV511" s="13"/>
      <c r="AW511" s="12"/>
      <c r="AX511" s="12"/>
      <c r="AY511" s="13"/>
      <c r="AZ511" s="12"/>
    </row>
    <row r="512" spans="1:52" x14ac:dyDescent="0.25">
      <c r="A512" s="1" t="s">
        <v>2</v>
      </c>
      <c r="B512" s="2">
        <v>2.6</v>
      </c>
      <c r="C512" s="74">
        <f t="shared" si="85"/>
        <v>2.9076</v>
      </c>
      <c r="D512" s="70">
        <v>-112.53100000000001</v>
      </c>
      <c r="E512" s="10">
        <v>38.600999999999999</v>
      </c>
      <c r="F512" s="17">
        <v>3</v>
      </c>
      <c r="G512" s="1">
        <v>1978</v>
      </c>
      <c r="H512">
        <v>12</v>
      </c>
      <c r="I512">
        <v>8</v>
      </c>
      <c r="J512">
        <v>3</v>
      </c>
      <c r="K512">
        <v>29</v>
      </c>
      <c r="L512">
        <v>13.7</v>
      </c>
      <c r="M512" s="73">
        <f t="shared" si="86"/>
        <v>0.249</v>
      </c>
      <c r="N512" s="2">
        <v>0.01</v>
      </c>
      <c r="O512" s="3" t="s">
        <v>235</v>
      </c>
      <c r="P512" s="76"/>
      <c r="Q512" s="67">
        <f>Y512</f>
        <v>2.9076</v>
      </c>
      <c r="R512" s="72">
        <f>X512</f>
        <v>0.249</v>
      </c>
      <c r="S512" s="44"/>
      <c r="T512" s="14"/>
      <c r="W512" s="57">
        <v>2.6</v>
      </c>
      <c r="X512" s="72">
        <v>0.249</v>
      </c>
      <c r="Y512" s="56">
        <f>0.791*W512+0.851</f>
        <v>2.9076</v>
      </c>
      <c r="Z512" s="47"/>
      <c r="AA512" s="72"/>
      <c r="AB512" s="56"/>
      <c r="AC512" s="44"/>
      <c r="AD512" s="72"/>
      <c r="AE512" s="56"/>
      <c r="AF512" s="45"/>
      <c r="AG512" s="72"/>
      <c r="AH512" s="56"/>
      <c r="AI512" s="45"/>
      <c r="AK512" s="12"/>
      <c r="AL512" s="12"/>
      <c r="AM512" s="19"/>
      <c r="AQ512" s="13"/>
      <c r="AR512" s="13">
        <v>2.6</v>
      </c>
      <c r="AS512" s="13"/>
      <c r="AT512" s="14"/>
      <c r="AU512" s="13"/>
      <c r="AV512" s="13"/>
      <c r="AW512" s="12"/>
      <c r="AX512" s="12"/>
      <c r="AY512" s="13"/>
      <c r="AZ512" s="12"/>
    </row>
    <row r="513" spans="1:52" x14ac:dyDescent="0.25">
      <c r="A513" s="1" t="s">
        <v>2</v>
      </c>
      <c r="B513" s="2">
        <v>2.5</v>
      </c>
      <c r="C513" s="74">
        <f t="shared" si="85"/>
        <v>2.8285</v>
      </c>
      <c r="D513" s="70">
        <v>-112.52800000000001</v>
      </c>
      <c r="E513" s="10">
        <v>38.668999999999997</v>
      </c>
      <c r="F513" s="17">
        <v>3</v>
      </c>
      <c r="G513" s="1">
        <v>1978</v>
      </c>
      <c r="H513">
        <v>12</v>
      </c>
      <c r="I513">
        <v>8</v>
      </c>
      <c r="J513">
        <v>6</v>
      </c>
      <c r="K513">
        <v>28</v>
      </c>
      <c r="L513">
        <v>24.9</v>
      </c>
      <c r="M513" s="73">
        <f t="shared" si="86"/>
        <v>0.249</v>
      </c>
      <c r="N513" s="2">
        <v>0.01</v>
      </c>
      <c r="O513" s="3" t="s">
        <v>235</v>
      </c>
      <c r="P513" s="76"/>
      <c r="Q513" s="67">
        <f>Y513</f>
        <v>2.8285</v>
      </c>
      <c r="R513" s="72">
        <f>X513</f>
        <v>0.249</v>
      </c>
      <c r="S513" s="44"/>
      <c r="T513" s="14"/>
      <c r="W513" s="57">
        <v>2.5</v>
      </c>
      <c r="X513" s="72">
        <v>0.249</v>
      </c>
      <c r="Y513" s="56">
        <f>0.791*W513+0.851</f>
        <v>2.8285</v>
      </c>
      <c r="Z513" s="47"/>
      <c r="AA513" s="72"/>
      <c r="AB513" s="56"/>
      <c r="AC513" s="44"/>
      <c r="AD513" s="72"/>
      <c r="AE513" s="56"/>
      <c r="AF513" s="45"/>
      <c r="AG513" s="72"/>
      <c r="AH513" s="56"/>
      <c r="AI513" s="45"/>
      <c r="AK513" s="12"/>
      <c r="AL513" s="12"/>
      <c r="AM513" s="19"/>
      <c r="AQ513" s="13"/>
      <c r="AR513" s="13">
        <v>2.5</v>
      </c>
      <c r="AS513" s="13"/>
      <c r="AT513" s="14"/>
      <c r="AU513" s="13"/>
      <c r="AV513" s="13"/>
      <c r="AW513" s="12"/>
      <c r="AX513" s="12"/>
      <c r="AY513" s="13"/>
      <c r="AZ513" s="12"/>
    </row>
    <row r="514" spans="1:52" x14ac:dyDescent="0.25">
      <c r="A514" s="1" t="s">
        <v>2</v>
      </c>
      <c r="B514" s="2">
        <v>2.7</v>
      </c>
      <c r="C514" s="74">
        <f t="shared" ref="C514:C577" si="94">Q514</f>
        <v>2.9867000000000004</v>
      </c>
      <c r="D514" s="70">
        <v>-112.51900000000001</v>
      </c>
      <c r="E514" s="10">
        <v>38.652000000000001</v>
      </c>
      <c r="F514" s="17">
        <v>4</v>
      </c>
      <c r="G514" s="1">
        <v>1978</v>
      </c>
      <c r="H514">
        <v>12</v>
      </c>
      <c r="I514">
        <v>8</v>
      </c>
      <c r="J514">
        <v>8</v>
      </c>
      <c r="K514">
        <v>9</v>
      </c>
      <c r="L514">
        <v>13.7</v>
      </c>
      <c r="M514" s="73">
        <f t="shared" ref="M514:M577" si="95">R514</f>
        <v>0.249</v>
      </c>
      <c r="N514" s="2">
        <v>0.01</v>
      </c>
      <c r="O514" s="3" t="s">
        <v>235</v>
      </c>
      <c r="P514" s="76"/>
      <c r="Q514" s="67">
        <f>Y514</f>
        <v>2.9867000000000004</v>
      </c>
      <c r="R514" s="72">
        <f>X514</f>
        <v>0.249</v>
      </c>
      <c r="S514" s="44"/>
      <c r="T514" s="14"/>
      <c r="W514" s="57">
        <v>2.7</v>
      </c>
      <c r="X514" s="72">
        <v>0.249</v>
      </c>
      <c r="Y514" s="56">
        <f>0.791*W514+0.851</f>
        <v>2.9867000000000004</v>
      </c>
      <c r="Z514" s="47"/>
      <c r="AA514" s="72"/>
      <c r="AB514" s="56"/>
      <c r="AC514" s="44"/>
      <c r="AD514" s="72"/>
      <c r="AE514" s="56"/>
      <c r="AF514" s="45"/>
      <c r="AG514" s="72"/>
      <c r="AH514" s="56"/>
      <c r="AI514" s="45"/>
      <c r="AK514" s="12"/>
      <c r="AL514" s="12"/>
      <c r="AM514" s="19"/>
      <c r="AQ514" s="13"/>
      <c r="AR514" s="13">
        <v>2.7</v>
      </c>
      <c r="AS514" s="13"/>
      <c r="AT514" s="14"/>
      <c r="AU514" s="13"/>
      <c r="AV514" s="13"/>
      <c r="AW514" s="12"/>
      <c r="AX514" s="12"/>
      <c r="AY514" s="13"/>
      <c r="AZ514" s="12"/>
    </row>
    <row r="515" spans="1:52" x14ac:dyDescent="0.25">
      <c r="A515" s="1" t="s">
        <v>2</v>
      </c>
      <c r="B515" s="2">
        <v>3.3</v>
      </c>
      <c r="C515" s="74">
        <f t="shared" si="94"/>
        <v>3.4613</v>
      </c>
      <c r="D515" s="70">
        <v>-112.52200000000001</v>
      </c>
      <c r="E515" s="10">
        <v>38.655999999999999</v>
      </c>
      <c r="F515" s="17">
        <v>4</v>
      </c>
      <c r="G515" s="1">
        <v>1978</v>
      </c>
      <c r="H515">
        <v>12</v>
      </c>
      <c r="I515">
        <v>9</v>
      </c>
      <c r="J515">
        <v>14</v>
      </c>
      <c r="K515">
        <v>59</v>
      </c>
      <c r="L515">
        <v>48.4</v>
      </c>
      <c r="M515" s="73">
        <f t="shared" si="95"/>
        <v>0.22900000000000001</v>
      </c>
      <c r="N515" s="2">
        <v>0.01</v>
      </c>
      <c r="O515" s="3" t="s">
        <v>235</v>
      </c>
      <c r="P515" s="76"/>
      <c r="Q515" s="67">
        <f>V515</f>
        <v>3.4613</v>
      </c>
      <c r="R515" s="72">
        <f>U515</f>
        <v>0.22900000000000001</v>
      </c>
      <c r="S515" s="57">
        <v>3.3</v>
      </c>
      <c r="T515" s="14" t="s">
        <v>3</v>
      </c>
      <c r="U515" s="26">
        <v>0.22900000000000001</v>
      </c>
      <c r="V515" s="56">
        <f>0.791*S515+0.851</f>
        <v>3.4613</v>
      </c>
      <c r="W515" s="44"/>
      <c r="X515" s="72"/>
      <c r="Z515" s="47"/>
      <c r="AA515" s="72"/>
      <c r="AB515" s="56"/>
      <c r="AC515" s="44"/>
      <c r="AD515" s="72"/>
      <c r="AE515" s="56"/>
      <c r="AF515" s="45"/>
      <c r="AG515" s="72"/>
      <c r="AH515" s="56"/>
      <c r="AI515" s="45"/>
      <c r="AK515" s="12"/>
      <c r="AL515" s="12"/>
      <c r="AM515" s="19"/>
      <c r="AQ515" s="13"/>
      <c r="AR515" s="13"/>
      <c r="AS515" s="13">
        <v>3.3</v>
      </c>
      <c r="AT515" s="14" t="s">
        <v>3</v>
      </c>
      <c r="AU515" s="13"/>
      <c r="AV515" s="13"/>
      <c r="AW515" s="12"/>
      <c r="AX515" s="12"/>
      <c r="AY515" s="13"/>
      <c r="AZ515" s="12"/>
    </row>
    <row r="516" spans="1:52" x14ac:dyDescent="0.25">
      <c r="A516" s="1" t="s">
        <v>2</v>
      </c>
      <c r="B516" s="2">
        <v>3.3</v>
      </c>
      <c r="C516" s="74">
        <f t="shared" si="94"/>
        <v>3.4613</v>
      </c>
      <c r="D516" s="70">
        <v>-112.518</v>
      </c>
      <c r="E516" s="10">
        <v>38.646999999999998</v>
      </c>
      <c r="F516" s="17">
        <v>5</v>
      </c>
      <c r="G516" s="1">
        <v>1978</v>
      </c>
      <c r="H516">
        <v>12</v>
      </c>
      <c r="I516">
        <v>9</v>
      </c>
      <c r="J516">
        <v>23</v>
      </c>
      <c r="K516">
        <v>49</v>
      </c>
      <c r="L516">
        <v>8</v>
      </c>
      <c r="M516" s="73">
        <f t="shared" si="95"/>
        <v>0.22900000000000001</v>
      </c>
      <c r="N516" s="2">
        <v>0.01</v>
      </c>
      <c r="O516" s="3" t="s">
        <v>235</v>
      </c>
      <c r="P516" s="76"/>
      <c r="Q516" s="67">
        <f>V516</f>
        <v>3.4613</v>
      </c>
      <c r="R516" s="72">
        <f>U516</f>
        <v>0.22900000000000001</v>
      </c>
      <c r="S516" s="57">
        <v>3.3</v>
      </c>
      <c r="T516" s="14" t="s">
        <v>3</v>
      </c>
      <c r="U516" s="26">
        <v>0.22900000000000001</v>
      </c>
      <c r="V516" s="56">
        <f>0.791*S516+0.851</f>
        <v>3.4613</v>
      </c>
      <c r="W516" s="44"/>
      <c r="X516" s="72"/>
      <c r="Z516" s="47"/>
      <c r="AA516" s="72"/>
      <c r="AB516" s="56"/>
      <c r="AC516" s="44"/>
      <c r="AD516" s="72"/>
      <c r="AE516" s="56"/>
      <c r="AF516" s="45"/>
      <c r="AG516" s="72"/>
      <c r="AH516" s="56"/>
      <c r="AI516" s="45"/>
      <c r="AK516" s="12"/>
      <c r="AL516" s="12"/>
      <c r="AM516" s="19"/>
      <c r="AQ516" s="13"/>
      <c r="AR516" s="13"/>
      <c r="AS516" s="13">
        <v>3.3</v>
      </c>
      <c r="AT516" s="14" t="s">
        <v>3</v>
      </c>
      <c r="AU516" s="13"/>
      <c r="AV516" s="13"/>
      <c r="AW516" s="12"/>
      <c r="AX516" s="12"/>
      <c r="AY516" s="13"/>
      <c r="AZ516" s="12"/>
    </row>
    <row r="517" spans="1:52" x14ac:dyDescent="0.25">
      <c r="A517" s="1" t="s">
        <v>2</v>
      </c>
      <c r="B517" s="2">
        <v>2.5</v>
      </c>
      <c r="C517" s="74">
        <f t="shared" si="94"/>
        <v>2.8285</v>
      </c>
      <c r="D517" s="70">
        <v>-112.518</v>
      </c>
      <c r="E517" s="10">
        <v>38.658000000000001</v>
      </c>
      <c r="F517" s="17">
        <v>8</v>
      </c>
      <c r="G517" s="1">
        <v>1978</v>
      </c>
      <c r="H517">
        <v>12</v>
      </c>
      <c r="I517">
        <v>10</v>
      </c>
      <c r="J517">
        <v>4</v>
      </c>
      <c r="K517">
        <v>3</v>
      </c>
      <c r="L517">
        <v>21.8</v>
      </c>
      <c r="M517" s="73">
        <f t="shared" si="95"/>
        <v>0.249</v>
      </c>
      <c r="N517" s="2">
        <v>0.01</v>
      </c>
      <c r="O517" s="3" t="s">
        <v>235</v>
      </c>
      <c r="P517" s="76"/>
      <c r="Q517" s="67">
        <f>Y517</f>
        <v>2.8285</v>
      </c>
      <c r="R517" s="72">
        <f>X517</f>
        <v>0.249</v>
      </c>
      <c r="S517" s="44"/>
      <c r="T517" s="14"/>
      <c r="W517" s="57">
        <v>2.5</v>
      </c>
      <c r="X517" s="72">
        <v>0.249</v>
      </c>
      <c r="Y517" s="56">
        <f>0.791*W517+0.851</f>
        <v>2.8285</v>
      </c>
      <c r="Z517" s="47"/>
      <c r="AA517" s="72"/>
      <c r="AB517" s="56"/>
      <c r="AC517" s="44"/>
      <c r="AD517" s="72"/>
      <c r="AE517" s="56"/>
      <c r="AF517" s="45"/>
      <c r="AG517" s="72"/>
      <c r="AH517" s="56"/>
      <c r="AI517" s="45"/>
      <c r="AK517" s="12"/>
      <c r="AL517" s="12"/>
      <c r="AM517" s="19"/>
      <c r="AQ517" s="13"/>
      <c r="AR517" s="13">
        <v>2.5</v>
      </c>
      <c r="AS517" s="13"/>
      <c r="AT517" s="14"/>
      <c r="AU517" s="13"/>
      <c r="AV517" s="13"/>
      <c r="AW517" s="12"/>
      <c r="AX517" s="12"/>
      <c r="AY517" s="13"/>
      <c r="AZ517" s="12"/>
    </row>
    <row r="518" spans="1:52" x14ac:dyDescent="0.25">
      <c r="A518" s="1" t="s">
        <v>2</v>
      </c>
      <c r="B518" s="2">
        <v>2.5</v>
      </c>
      <c r="C518" s="74">
        <f t="shared" si="94"/>
        <v>2.8285</v>
      </c>
      <c r="D518" s="70">
        <v>-112.508</v>
      </c>
      <c r="E518" s="10">
        <v>38.628</v>
      </c>
      <c r="F518" s="17">
        <v>1</v>
      </c>
      <c r="G518" s="1">
        <v>1978</v>
      </c>
      <c r="H518">
        <v>12</v>
      </c>
      <c r="I518">
        <v>10</v>
      </c>
      <c r="J518">
        <v>4</v>
      </c>
      <c r="K518">
        <v>28</v>
      </c>
      <c r="L518">
        <v>32.5</v>
      </c>
      <c r="M518" s="73">
        <f t="shared" si="95"/>
        <v>0.249</v>
      </c>
      <c r="N518" s="2">
        <v>0.01</v>
      </c>
      <c r="O518" s="3" t="s">
        <v>235</v>
      </c>
      <c r="P518" s="76"/>
      <c r="Q518" s="67">
        <f>Y518</f>
        <v>2.8285</v>
      </c>
      <c r="R518" s="72">
        <f>X518</f>
        <v>0.249</v>
      </c>
      <c r="S518" s="44"/>
      <c r="T518" s="14"/>
      <c r="W518" s="57">
        <v>2.5</v>
      </c>
      <c r="X518" s="72">
        <v>0.249</v>
      </c>
      <c r="Y518" s="56">
        <f>0.791*W518+0.851</f>
        <v>2.8285</v>
      </c>
      <c r="Z518" s="47"/>
      <c r="AA518" s="72"/>
      <c r="AB518" s="56"/>
      <c r="AC518" s="44"/>
      <c r="AD518" s="72"/>
      <c r="AE518" s="56"/>
      <c r="AF518" s="45"/>
      <c r="AG518" s="72"/>
      <c r="AH518" s="56"/>
      <c r="AI518" s="45"/>
      <c r="AK518" s="12"/>
      <c r="AL518" s="12"/>
      <c r="AM518" s="19"/>
      <c r="AQ518" s="13"/>
      <c r="AR518" s="13">
        <v>2.5</v>
      </c>
      <c r="AS518" s="13"/>
      <c r="AT518" s="14"/>
      <c r="AU518" s="13"/>
      <c r="AV518" s="13"/>
      <c r="AW518" s="12"/>
      <c r="AX518" s="12"/>
      <c r="AY518" s="13"/>
      <c r="AZ518" s="12"/>
    </row>
    <row r="519" spans="1:52" x14ac:dyDescent="0.25">
      <c r="A519" s="1" t="s">
        <v>2</v>
      </c>
      <c r="B519" s="2">
        <v>2.7</v>
      </c>
      <c r="C519" s="74">
        <f t="shared" si="94"/>
        <v>2.9867000000000004</v>
      </c>
      <c r="D519" s="70">
        <v>-111.565</v>
      </c>
      <c r="E519" s="10">
        <v>40.811999999999998</v>
      </c>
      <c r="F519" s="17">
        <v>6</v>
      </c>
      <c r="G519" s="1">
        <v>1978</v>
      </c>
      <c r="H519">
        <v>12</v>
      </c>
      <c r="I519">
        <v>10</v>
      </c>
      <c r="J519">
        <v>14</v>
      </c>
      <c r="K519">
        <v>59</v>
      </c>
      <c r="L519">
        <v>7.2</v>
      </c>
      <c r="M519" s="73">
        <f t="shared" si="95"/>
        <v>0.22900000000000001</v>
      </c>
      <c r="N519" s="2">
        <v>0.01</v>
      </c>
      <c r="O519" s="3" t="s">
        <v>235</v>
      </c>
      <c r="P519" s="76"/>
      <c r="Q519" s="67">
        <f>V519</f>
        <v>2.9867000000000004</v>
      </c>
      <c r="R519" s="72">
        <f>U519</f>
        <v>0.22900000000000001</v>
      </c>
      <c r="S519" s="57">
        <v>2.7</v>
      </c>
      <c r="T519" s="14" t="s">
        <v>3</v>
      </c>
      <c r="U519" s="26">
        <v>0.22900000000000001</v>
      </c>
      <c r="V519" s="56">
        <f>0.791*S519+0.851</f>
        <v>2.9867000000000004</v>
      </c>
      <c r="W519" s="44"/>
      <c r="X519" s="72"/>
      <c r="Z519" s="47"/>
      <c r="AA519" s="72"/>
      <c r="AB519" s="56"/>
      <c r="AC519" s="44"/>
      <c r="AD519" s="72"/>
      <c r="AE519" s="56"/>
      <c r="AF519" s="45"/>
      <c r="AG519" s="72"/>
      <c r="AH519" s="56"/>
      <c r="AI519" s="45"/>
      <c r="AK519" s="12"/>
      <c r="AL519" s="12"/>
      <c r="AM519" s="19"/>
      <c r="AQ519" s="13"/>
      <c r="AR519" s="13"/>
      <c r="AS519" s="13">
        <v>2.7</v>
      </c>
      <c r="AT519" s="14" t="s">
        <v>3</v>
      </c>
      <c r="AU519" s="13"/>
      <c r="AV519" s="13"/>
      <c r="AW519" s="12"/>
      <c r="AX519" s="12"/>
      <c r="AY519" s="13"/>
      <c r="AZ519" s="12"/>
    </row>
    <row r="520" spans="1:52" x14ac:dyDescent="0.25">
      <c r="A520" s="1" t="s">
        <v>2</v>
      </c>
      <c r="B520" s="2">
        <v>2.7</v>
      </c>
      <c r="C520" s="74">
        <f t="shared" si="94"/>
        <v>2.9867000000000004</v>
      </c>
      <c r="D520" s="70">
        <v>-111.98099999999999</v>
      </c>
      <c r="E520" s="10">
        <v>39.286000000000001</v>
      </c>
      <c r="F520" s="17">
        <v>7</v>
      </c>
      <c r="G520" s="1">
        <v>1978</v>
      </c>
      <c r="H520">
        <v>12</v>
      </c>
      <c r="I520">
        <v>16</v>
      </c>
      <c r="J520">
        <v>1</v>
      </c>
      <c r="K520">
        <v>10</v>
      </c>
      <c r="L520">
        <v>55.9</v>
      </c>
      <c r="M520" s="73">
        <f t="shared" si="95"/>
        <v>0.249</v>
      </c>
      <c r="N520" s="2">
        <v>0.01</v>
      </c>
      <c r="O520" s="3" t="s">
        <v>235</v>
      </c>
      <c r="P520" s="76"/>
      <c r="Q520" s="67">
        <f>Y520</f>
        <v>2.9867000000000004</v>
      </c>
      <c r="R520" s="72">
        <f>X520</f>
        <v>0.249</v>
      </c>
      <c r="S520" s="44"/>
      <c r="T520" s="14"/>
      <c r="W520" s="57">
        <v>2.7</v>
      </c>
      <c r="X520" s="72">
        <v>0.249</v>
      </c>
      <c r="Y520" s="56">
        <f>0.791*W520+0.851</f>
        <v>2.9867000000000004</v>
      </c>
      <c r="Z520" s="47"/>
      <c r="AA520" s="72"/>
      <c r="AB520" s="56"/>
      <c r="AC520" s="44"/>
      <c r="AD520" s="72"/>
      <c r="AE520" s="56"/>
      <c r="AF520" s="45"/>
      <c r="AG520" s="72"/>
      <c r="AH520" s="56"/>
      <c r="AI520" s="45"/>
      <c r="AK520" s="12"/>
      <c r="AL520" s="12"/>
      <c r="AM520" s="19"/>
      <c r="AQ520" s="13"/>
      <c r="AR520" s="13">
        <v>2.7</v>
      </c>
      <c r="AS520" s="13"/>
      <c r="AT520" s="14"/>
      <c r="AU520" s="13"/>
      <c r="AV520" s="13"/>
      <c r="AW520" s="12"/>
      <c r="AX520" s="12"/>
      <c r="AY520" s="13"/>
      <c r="AZ520" s="12"/>
    </row>
    <row r="521" spans="1:52" x14ac:dyDescent="0.25">
      <c r="A521" s="1" t="s">
        <v>2</v>
      </c>
      <c r="B521" s="2">
        <v>2.8</v>
      </c>
      <c r="C521" s="74">
        <f t="shared" si="94"/>
        <v>3.0657999999999999</v>
      </c>
      <c r="D521" s="70">
        <v>-112.919</v>
      </c>
      <c r="E521" s="10">
        <v>37.579000000000001</v>
      </c>
      <c r="F521" s="17">
        <v>7</v>
      </c>
      <c r="G521" s="1">
        <v>1978</v>
      </c>
      <c r="H521">
        <v>12</v>
      </c>
      <c r="I521">
        <v>18</v>
      </c>
      <c r="J521">
        <v>10</v>
      </c>
      <c r="K521">
        <v>9</v>
      </c>
      <c r="L521">
        <v>14.9</v>
      </c>
      <c r="M521" s="73">
        <f t="shared" si="95"/>
        <v>0.249</v>
      </c>
      <c r="N521" s="2">
        <v>0.01</v>
      </c>
      <c r="O521" s="3" t="s">
        <v>235</v>
      </c>
      <c r="P521" s="76"/>
      <c r="Q521" s="67">
        <f>Y521</f>
        <v>3.0657999999999999</v>
      </c>
      <c r="R521" s="72">
        <f>X521</f>
        <v>0.249</v>
      </c>
      <c r="S521" s="44"/>
      <c r="T521" s="14"/>
      <c r="W521" s="57">
        <v>2.8</v>
      </c>
      <c r="X521" s="72">
        <v>0.249</v>
      </c>
      <c r="Y521" s="56">
        <f>0.791*W521+0.851</f>
        <v>3.0657999999999999</v>
      </c>
      <c r="Z521" s="47"/>
      <c r="AA521" s="72"/>
      <c r="AB521" s="56"/>
      <c r="AC521" s="44"/>
      <c r="AD521" s="72"/>
      <c r="AE521" s="56"/>
      <c r="AF521" s="45"/>
      <c r="AG521" s="72"/>
      <c r="AH521" s="56"/>
      <c r="AI521" s="45"/>
      <c r="AK521" s="12"/>
      <c r="AL521" s="12"/>
      <c r="AM521" s="19"/>
      <c r="AQ521" s="13"/>
      <c r="AR521" s="13">
        <v>2.8</v>
      </c>
      <c r="AS521" s="13"/>
      <c r="AT521" s="14"/>
      <c r="AU521" s="13"/>
      <c r="AV521" s="13"/>
      <c r="AW521" s="12"/>
      <c r="AX521" s="12"/>
      <c r="AY521" s="13"/>
      <c r="AZ521" s="12"/>
    </row>
    <row r="522" spans="1:52" x14ac:dyDescent="0.25">
      <c r="A522" s="1" t="s">
        <v>2</v>
      </c>
      <c r="B522" s="2">
        <v>3.9</v>
      </c>
      <c r="C522" s="74">
        <f t="shared" si="94"/>
        <v>3.9359000000000002</v>
      </c>
      <c r="D522" s="70">
        <v>-112.496</v>
      </c>
      <c r="E522" s="10">
        <v>42.116999999999997</v>
      </c>
      <c r="F522" s="17">
        <v>5</v>
      </c>
      <c r="G522" s="1">
        <v>1978</v>
      </c>
      <c r="H522">
        <v>12</v>
      </c>
      <c r="I522">
        <v>20</v>
      </c>
      <c r="J522">
        <v>13</v>
      </c>
      <c r="K522">
        <v>46</v>
      </c>
      <c r="L522">
        <v>22.6</v>
      </c>
      <c r="M522" s="73">
        <f t="shared" si="95"/>
        <v>0.22900000000000001</v>
      </c>
      <c r="N522" s="2">
        <v>0.01</v>
      </c>
      <c r="O522" s="3" t="s">
        <v>235</v>
      </c>
      <c r="P522" s="76"/>
      <c r="Q522" s="67">
        <f>V522</f>
        <v>3.9359000000000002</v>
      </c>
      <c r="R522" s="72">
        <f>U522</f>
        <v>0.22900000000000001</v>
      </c>
      <c r="S522" s="57">
        <v>3.9</v>
      </c>
      <c r="T522" s="14" t="s">
        <v>3</v>
      </c>
      <c r="U522" s="26">
        <v>0.22900000000000001</v>
      </c>
      <c r="V522" s="56">
        <f>0.791*S522+0.851</f>
        <v>3.9359000000000002</v>
      </c>
      <c r="W522" s="44"/>
      <c r="X522" s="72"/>
      <c r="Z522" s="47"/>
      <c r="AA522" s="72"/>
      <c r="AB522" s="56"/>
      <c r="AC522" s="44"/>
      <c r="AD522" s="72"/>
      <c r="AE522" s="56"/>
      <c r="AF522" s="45"/>
      <c r="AG522" s="72"/>
      <c r="AH522" s="56"/>
      <c r="AI522" s="45"/>
      <c r="AK522" s="12"/>
      <c r="AL522" s="12"/>
      <c r="AM522" s="19"/>
      <c r="AQ522" s="13"/>
      <c r="AR522" s="13"/>
      <c r="AS522" s="13">
        <v>3.9</v>
      </c>
      <c r="AT522" s="14" t="s">
        <v>3</v>
      </c>
      <c r="AU522" s="13"/>
      <c r="AV522" s="13"/>
      <c r="AW522" s="12"/>
      <c r="AX522" s="12"/>
      <c r="AY522" s="13"/>
      <c r="AZ522" s="12"/>
    </row>
    <row r="523" spans="1:52" x14ac:dyDescent="0.25">
      <c r="A523" s="1" t="s">
        <v>2</v>
      </c>
      <c r="B523" s="2">
        <v>2.8</v>
      </c>
      <c r="C523" s="74">
        <f t="shared" si="94"/>
        <v>3.0657999999999999</v>
      </c>
      <c r="D523" s="70">
        <v>-112.505</v>
      </c>
      <c r="E523" s="10">
        <v>42.107999999999997</v>
      </c>
      <c r="F523" s="17">
        <v>6</v>
      </c>
      <c r="G523" s="1">
        <v>1978</v>
      </c>
      <c r="H523">
        <v>12</v>
      </c>
      <c r="I523">
        <v>20</v>
      </c>
      <c r="J523">
        <v>15</v>
      </c>
      <c r="K523">
        <v>44</v>
      </c>
      <c r="L523">
        <v>31.8</v>
      </c>
      <c r="M523" s="73">
        <f t="shared" si="95"/>
        <v>0.249</v>
      </c>
      <c r="N523" s="2">
        <v>0.01</v>
      </c>
      <c r="O523" s="3" t="s">
        <v>235</v>
      </c>
      <c r="P523" s="76"/>
      <c r="Q523" s="67">
        <f>Y523</f>
        <v>3.0657999999999999</v>
      </c>
      <c r="R523" s="72">
        <f>X523</f>
        <v>0.249</v>
      </c>
      <c r="S523" s="44"/>
      <c r="T523" s="14"/>
      <c r="W523" s="57">
        <v>2.8</v>
      </c>
      <c r="X523" s="72">
        <v>0.249</v>
      </c>
      <c r="Y523" s="56">
        <f>0.791*W523+0.851</f>
        <v>3.0657999999999999</v>
      </c>
      <c r="Z523" s="47"/>
      <c r="AA523" s="72"/>
      <c r="AB523" s="56"/>
      <c r="AC523" s="44"/>
      <c r="AD523" s="72"/>
      <c r="AE523" s="56"/>
      <c r="AF523" s="45"/>
      <c r="AG523" s="72"/>
      <c r="AH523" s="56"/>
      <c r="AI523" s="45"/>
      <c r="AK523" s="12"/>
      <c r="AL523" s="12"/>
      <c r="AM523" s="19"/>
      <c r="AQ523" s="13"/>
      <c r="AR523" s="13">
        <v>2.8</v>
      </c>
      <c r="AS523" s="13"/>
      <c r="AT523" s="14"/>
      <c r="AU523" s="13"/>
      <c r="AV523" s="13"/>
      <c r="AW523" s="12"/>
      <c r="AX523" s="12"/>
      <c r="AY523" s="13"/>
      <c r="AZ523" s="12"/>
    </row>
    <row r="524" spans="1:52" x14ac:dyDescent="0.25">
      <c r="A524" s="1" t="s">
        <v>2</v>
      </c>
      <c r="B524" s="2">
        <v>3.2</v>
      </c>
      <c r="C524" s="74">
        <f t="shared" si="94"/>
        <v>3.4563670153860633</v>
      </c>
      <c r="D524" s="70">
        <v>-113.16800000000001</v>
      </c>
      <c r="E524" s="10">
        <v>37.738999999999997</v>
      </c>
      <c r="F524" s="17">
        <v>0</v>
      </c>
      <c r="G524" s="1">
        <v>1979</v>
      </c>
      <c r="H524">
        <v>1</v>
      </c>
      <c r="I524">
        <v>12</v>
      </c>
      <c r="J524">
        <v>9</v>
      </c>
      <c r="K524">
        <v>28</v>
      </c>
      <c r="L524">
        <v>59.5</v>
      </c>
      <c r="M524" s="73">
        <f t="shared" si="95"/>
        <v>0.16297775980348159</v>
      </c>
      <c r="N524" s="2">
        <v>0.01</v>
      </c>
      <c r="O524" s="3" t="s">
        <v>236</v>
      </c>
      <c r="P524" s="76">
        <f>1/((1/U524^2)+(1/AA524^2))</f>
        <v>2.6561750190561336E-2</v>
      </c>
      <c r="Q524" s="67">
        <f>(P524/U524^2*V524)+(P524/AA524^2*AB524)</f>
        <v>3.4563670153860633</v>
      </c>
      <c r="R524" s="72">
        <f>SQRT(P524)</f>
        <v>0.16297775980348159</v>
      </c>
      <c r="S524" s="57">
        <v>3.2</v>
      </c>
      <c r="T524" s="14" t="s">
        <v>3</v>
      </c>
      <c r="U524" s="26">
        <v>0.22900000000000001</v>
      </c>
      <c r="V524" s="56">
        <f>0.791*S524+0.851</f>
        <v>3.3822000000000001</v>
      </c>
      <c r="W524" s="44"/>
      <c r="X524" s="72"/>
      <c r="Z524" s="59">
        <v>3.5</v>
      </c>
      <c r="AA524" s="72">
        <v>0.23200000000000001</v>
      </c>
      <c r="AB524" s="56">
        <f>0.791*(Z524-0.11)+0.851</f>
        <v>3.5324900000000001</v>
      </c>
      <c r="AC524" s="44"/>
      <c r="AD524" s="72"/>
      <c r="AE524" s="56"/>
      <c r="AF524" s="45"/>
      <c r="AG524" s="72"/>
      <c r="AH524" s="56"/>
      <c r="AI524" s="45" t="s">
        <v>97</v>
      </c>
      <c r="AK524" s="12"/>
      <c r="AL524" s="12"/>
      <c r="AM524" s="19">
        <v>3.5</v>
      </c>
      <c r="AQ524" s="13"/>
      <c r="AR524" s="13"/>
      <c r="AS524" s="13">
        <v>3.2</v>
      </c>
      <c r="AT524" s="14" t="s">
        <v>3</v>
      </c>
      <c r="AU524" s="13"/>
      <c r="AV524" s="13"/>
      <c r="AW524" s="12"/>
      <c r="AX524" s="12"/>
      <c r="AY524" s="13"/>
      <c r="AZ524" s="12"/>
    </row>
    <row r="525" spans="1:52" x14ac:dyDescent="0.25">
      <c r="A525" s="1" t="s">
        <v>2</v>
      </c>
      <c r="B525" s="2">
        <v>2.6</v>
      </c>
      <c r="C525" s="74">
        <f t="shared" si="94"/>
        <v>2.9076</v>
      </c>
      <c r="D525" s="70">
        <v>-110.58799999999999</v>
      </c>
      <c r="E525" s="10">
        <v>39.506</v>
      </c>
      <c r="F525" s="17">
        <v>7</v>
      </c>
      <c r="G525" s="1">
        <v>1979</v>
      </c>
      <c r="H525">
        <v>1</v>
      </c>
      <c r="I525">
        <v>13</v>
      </c>
      <c r="J525">
        <v>1</v>
      </c>
      <c r="K525">
        <v>24</v>
      </c>
      <c r="L525">
        <v>8.1</v>
      </c>
      <c r="M525" s="73">
        <f t="shared" si="95"/>
        <v>0.249</v>
      </c>
      <c r="N525" s="2">
        <v>0.01</v>
      </c>
      <c r="O525" s="3" t="s">
        <v>235</v>
      </c>
      <c r="P525" s="76"/>
      <c r="Q525" s="67">
        <f>Y525</f>
        <v>2.9076</v>
      </c>
      <c r="R525" s="72">
        <f>X525</f>
        <v>0.249</v>
      </c>
      <c r="S525" s="44"/>
      <c r="T525" s="14"/>
      <c r="W525" s="57">
        <v>2.6</v>
      </c>
      <c r="X525" s="72">
        <v>0.249</v>
      </c>
      <c r="Y525" s="56">
        <f>0.791*W525+0.851</f>
        <v>2.9076</v>
      </c>
      <c r="Z525" s="47"/>
      <c r="AA525" s="72"/>
      <c r="AB525" s="56"/>
      <c r="AC525" s="44"/>
      <c r="AD525" s="72"/>
      <c r="AE525" s="56"/>
      <c r="AF525" s="45"/>
      <c r="AG525" s="72"/>
      <c r="AH525" s="56"/>
      <c r="AI525" s="45"/>
      <c r="AK525" s="12"/>
      <c r="AL525" s="12"/>
      <c r="AM525" s="19"/>
      <c r="AQ525" s="13"/>
      <c r="AR525" s="13">
        <v>2.6</v>
      </c>
      <c r="AS525" s="13"/>
      <c r="AT525" s="14"/>
      <c r="AU525" s="13"/>
      <c r="AV525" s="13"/>
      <c r="AW525" s="12"/>
      <c r="AX525" s="12"/>
      <c r="AY525" s="13"/>
      <c r="AZ525" s="12"/>
    </row>
    <row r="526" spans="1:52" x14ac:dyDescent="0.25">
      <c r="A526" s="1" t="s">
        <v>2</v>
      </c>
      <c r="B526" s="2">
        <v>3.2</v>
      </c>
      <c r="C526" s="74">
        <f t="shared" si="94"/>
        <v>3.3822000000000001</v>
      </c>
      <c r="D526" s="70">
        <v>-111.47</v>
      </c>
      <c r="E526" s="10">
        <v>39.091000000000001</v>
      </c>
      <c r="F526" s="17">
        <v>7</v>
      </c>
      <c r="G526" s="1">
        <v>1979</v>
      </c>
      <c r="H526">
        <v>1</v>
      </c>
      <c r="I526">
        <v>14</v>
      </c>
      <c r="J526">
        <v>6</v>
      </c>
      <c r="K526">
        <v>30</v>
      </c>
      <c r="L526">
        <v>35.700000000000003</v>
      </c>
      <c r="M526" s="73">
        <f t="shared" si="95"/>
        <v>0.249</v>
      </c>
      <c r="N526" s="2">
        <v>0.01</v>
      </c>
      <c r="O526" s="3" t="s">
        <v>235</v>
      </c>
      <c r="P526" s="76"/>
      <c r="Q526" s="67">
        <f>Y526</f>
        <v>3.3822000000000001</v>
      </c>
      <c r="R526" s="72">
        <f>X526</f>
        <v>0.249</v>
      </c>
      <c r="S526" s="44"/>
      <c r="T526" s="14"/>
      <c r="W526" s="57">
        <v>3.2</v>
      </c>
      <c r="X526" s="72">
        <v>0.249</v>
      </c>
      <c r="Y526" s="56">
        <f>0.791*W526+0.851</f>
        <v>3.3822000000000001</v>
      </c>
      <c r="Z526" s="47"/>
      <c r="AA526" s="72"/>
      <c r="AB526" s="56"/>
      <c r="AC526" s="44"/>
      <c r="AD526" s="72"/>
      <c r="AE526" s="56"/>
      <c r="AF526" s="45"/>
      <c r="AG526" s="72"/>
      <c r="AH526" s="56"/>
      <c r="AI526" s="45"/>
      <c r="AK526" s="12"/>
      <c r="AL526" s="12"/>
      <c r="AM526" s="19"/>
      <c r="AQ526" s="13"/>
      <c r="AR526" s="13">
        <v>3.2</v>
      </c>
      <c r="AS526" s="13"/>
      <c r="AT526" s="14"/>
      <c r="AU526" s="13"/>
      <c r="AV526" s="13"/>
      <c r="AW526" s="12"/>
      <c r="AX526" s="12"/>
      <c r="AY526" s="13"/>
      <c r="AZ526" s="12"/>
    </row>
    <row r="527" spans="1:52" x14ac:dyDescent="0.25">
      <c r="A527" s="1" t="s">
        <v>2</v>
      </c>
      <c r="B527" s="2">
        <v>2.5</v>
      </c>
      <c r="C527" s="74">
        <f t="shared" si="94"/>
        <v>2.8285</v>
      </c>
      <c r="D527" s="70">
        <v>-110.376</v>
      </c>
      <c r="E527" s="10">
        <v>39.040999999999997</v>
      </c>
      <c r="F527" s="17">
        <v>7</v>
      </c>
      <c r="G527" s="1">
        <v>1979</v>
      </c>
      <c r="H527">
        <v>2</v>
      </c>
      <c r="I527">
        <v>4</v>
      </c>
      <c r="J527">
        <v>3</v>
      </c>
      <c r="K527">
        <v>21</v>
      </c>
      <c r="L527">
        <v>55.4</v>
      </c>
      <c r="M527" s="73">
        <f t="shared" si="95"/>
        <v>0.249</v>
      </c>
      <c r="N527" s="2">
        <v>0.01</v>
      </c>
      <c r="O527" s="3" t="s">
        <v>235</v>
      </c>
      <c r="P527" s="76"/>
      <c r="Q527" s="67">
        <f>Y527</f>
        <v>2.8285</v>
      </c>
      <c r="R527" s="72">
        <f>X527</f>
        <v>0.249</v>
      </c>
      <c r="S527" s="44"/>
      <c r="T527" s="14"/>
      <c r="W527" s="57">
        <v>2.5</v>
      </c>
      <c r="X527" s="72">
        <v>0.249</v>
      </c>
      <c r="Y527" s="56">
        <f>0.791*W527+0.851</f>
        <v>2.8285</v>
      </c>
      <c r="Z527" s="47"/>
      <c r="AA527" s="72"/>
      <c r="AB527" s="56"/>
      <c r="AC527" s="44"/>
      <c r="AD527" s="72"/>
      <c r="AE527" s="56"/>
      <c r="AF527" s="45"/>
      <c r="AG527" s="72"/>
      <c r="AH527" s="56"/>
      <c r="AI527" s="45"/>
      <c r="AK527" s="12"/>
      <c r="AL527" s="12"/>
      <c r="AM527" s="19"/>
      <c r="AQ527" s="13"/>
      <c r="AR527" s="13">
        <v>2.5</v>
      </c>
      <c r="AS527" s="13"/>
      <c r="AT527" s="14"/>
      <c r="AU527" s="13"/>
      <c r="AV527" s="13"/>
      <c r="AW527" s="12"/>
      <c r="AX527" s="12"/>
      <c r="AY527" s="13"/>
      <c r="AZ527" s="12"/>
    </row>
    <row r="528" spans="1:52" x14ac:dyDescent="0.25">
      <c r="A528" s="1" t="s">
        <v>2</v>
      </c>
      <c r="B528" s="2">
        <v>2.5</v>
      </c>
      <c r="C528" s="74">
        <f t="shared" si="94"/>
        <v>2.8285</v>
      </c>
      <c r="D528" s="70">
        <v>-112.66800000000001</v>
      </c>
      <c r="E528" s="10">
        <v>41.911000000000001</v>
      </c>
      <c r="F528" s="17">
        <v>1</v>
      </c>
      <c r="G528" s="1">
        <v>1979</v>
      </c>
      <c r="H528">
        <v>2</v>
      </c>
      <c r="I528">
        <v>8</v>
      </c>
      <c r="J528">
        <v>10</v>
      </c>
      <c r="K528">
        <v>27</v>
      </c>
      <c r="L528">
        <v>12.9</v>
      </c>
      <c r="M528" s="73">
        <f t="shared" si="95"/>
        <v>0.249</v>
      </c>
      <c r="N528" s="2">
        <v>0.01</v>
      </c>
      <c r="O528" s="3" t="s">
        <v>235</v>
      </c>
      <c r="P528" s="76"/>
      <c r="Q528" s="67">
        <f>Y528</f>
        <v>2.8285</v>
      </c>
      <c r="R528" s="72">
        <f>X528</f>
        <v>0.249</v>
      </c>
      <c r="S528" s="44"/>
      <c r="T528" s="14"/>
      <c r="W528" s="57">
        <v>2.5</v>
      </c>
      <c r="X528" s="72">
        <v>0.249</v>
      </c>
      <c r="Y528" s="56">
        <f>0.791*W528+0.851</f>
        <v>2.8285</v>
      </c>
      <c r="Z528" s="47"/>
      <c r="AA528" s="72"/>
      <c r="AB528" s="56"/>
      <c r="AC528" s="44"/>
      <c r="AD528" s="72"/>
      <c r="AE528" s="56"/>
      <c r="AF528" s="45"/>
      <c r="AG528" s="72"/>
      <c r="AH528" s="56"/>
      <c r="AI528" s="45"/>
      <c r="AK528" s="12"/>
      <c r="AL528" s="12"/>
      <c r="AM528" s="19"/>
      <c r="AQ528" s="13"/>
      <c r="AR528" s="13">
        <v>2.5</v>
      </c>
      <c r="AS528" s="13"/>
      <c r="AT528" s="14"/>
      <c r="AU528" s="13"/>
      <c r="AV528" s="13"/>
      <c r="AW528" s="12"/>
      <c r="AX528" s="12"/>
      <c r="AY528" s="13"/>
      <c r="AZ528" s="12"/>
    </row>
    <row r="529" spans="1:52" x14ac:dyDescent="0.25">
      <c r="A529" s="1" t="s">
        <v>2</v>
      </c>
      <c r="B529" s="2">
        <v>2.8</v>
      </c>
      <c r="C529" s="74">
        <f t="shared" si="94"/>
        <v>3.0657999999999999</v>
      </c>
      <c r="D529" s="70">
        <v>-111.54900000000001</v>
      </c>
      <c r="E529" s="10">
        <v>39.572000000000003</v>
      </c>
      <c r="F529" s="17">
        <v>7</v>
      </c>
      <c r="G529" s="1">
        <v>1979</v>
      </c>
      <c r="H529">
        <v>2</v>
      </c>
      <c r="I529">
        <v>20</v>
      </c>
      <c r="J529">
        <v>21</v>
      </c>
      <c r="K529">
        <v>52</v>
      </c>
      <c r="L529">
        <v>37.5</v>
      </c>
      <c r="M529" s="73">
        <f t="shared" si="95"/>
        <v>0.249</v>
      </c>
      <c r="N529" s="2">
        <v>0.01</v>
      </c>
      <c r="O529" s="3" t="s">
        <v>235</v>
      </c>
      <c r="P529" s="76"/>
      <c r="Q529" s="67">
        <f>Y529</f>
        <v>3.0657999999999999</v>
      </c>
      <c r="R529" s="72">
        <f>X529</f>
        <v>0.249</v>
      </c>
      <c r="S529" s="44"/>
      <c r="T529" s="14"/>
      <c r="W529" s="57">
        <v>2.8</v>
      </c>
      <c r="X529" s="72">
        <v>0.249</v>
      </c>
      <c r="Y529" s="56">
        <f>0.791*W529+0.851</f>
        <v>3.0657999999999999</v>
      </c>
      <c r="Z529" s="47"/>
      <c r="AA529" s="72"/>
      <c r="AB529" s="56"/>
      <c r="AC529" s="44"/>
      <c r="AD529" s="72"/>
      <c r="AE529" s="56"/>
      <c r="AF529" s="45"/>
      <c r="AG529" s="72"/>
      <c r="AH529" s="56"/>
      <c r="AI529" s="45"/>
      <c r="AK529" s="12"/>
      <c r="AL529" s="12"/>
      <c r="AM529" s="19"/>
      <c r="AQ529" s="13"/>
      <c r="AR529" s="13">
        <v>2.8</v>
      </c>
      <c r="AS529" s="13"/>
      <c r="AT529" s="14"/>
      <c r="AU529" s="13"/>
      <c r="AV529" s="13"/>
      <c r="AW529" s="12"/>
      <c r="AX529" s="12"/>
      <c r="AY529" s="13"/>
      <c r="AZ529" s="12"/>
    </row>
    <row r="530" spans="1:52" x14ac:dyDescent="0.25">
      <c r="A530" s="1" t="s">
        <v>2</v>
      </c>
      <c r="B530" s="2">
        <v>3.8</v>
      </c>
      <c r="C530" s="74">
        <f t="shared" si="94"/>
        <v>3.6967553878511268</v>
      </c>
      <c r="D530" s="70">
        <v>-111.148</v>
      </c>
      <c r="E530" s="10">
        <v>41.716999999999999</v>
      </c>
      <c r="F530" s="17">
        <v>90</v>
      </c>
      <c r="G530" s="1">
        <v>1979</v>
      </c>
      <c r="H530">
        <v>2</v>
      </c>
      <c r="I530">
        <v>24</v>
      </c>
      <c r="J530">
        <v>12</v>
      </c>
      <c r="K530">
        <v>43</v>
      </c>
      <c r="L530">
        <v>41.2</v>
      </c>
      <c r="M530" s="73">
        <f t="shared" si="95"/>
        <v>0.16297775980348159</v>
      </c>
      <c r="N530" s="2">
        <v>0.01</v>
      </c>
      <c r="O530" s="3" t="s">
        <v>236</v>
      </c>
      <c r="P530" s="76">
        <f>1/((1/U530^2)+(1/AA530^2))</f>
        <v>2.6561750190561336E-2</v>
      </c>
      <c r="Q530" s="67">
        <f>(P530/U530^2*V530)+(P530/AA530^2*AB530)</f>
        <v>3.6967553878511268</v>
      </c>
      <c r="R530" s="72">
        <f>SQRT(P530)</f>
        <v>0.16297775980348159</v>
      </c>
      <c r="S530" s="57">
        <v>3.8</v>
      </c>
      <c r="T530" s="14" t="s">
        <v>3</v>
      </c>
      <c r="U530" s="26">
        <v>0.22900000000000001</v>
      </c>
      <c r="V530" s="56">
        <f>0.791*S530+0.851</f>
        <v>3.8567999999999998</v>
      </c>
      <c r="W530" s="44"/>
      <c r="X530" s="72"/>
      <c r="Z530" s="59">
        <v>3.5</v>
      </c>
      <c r="AA530" s="72">
        <v>0.23200000000000001</v>
      </c>
      <c r="AB530" s="56">
        <f>0.791*(Z530-0.11)+0.851</f>
        <v>3.5324900000000001</v>
      </c>
      <c r="AC530" s="44"/>
      <c r="AD530" s="72"/>
      <c r="AE530" s="56"/>
      <c r="AF530" s="45"/>
      <c r="AG530" s="72"/>
      <c r="AH530" s="56"/>
      <c r="AI530" s="45" t="s">
        <v>43</v>
      </c>
      <c r="AK530" s="12"/>
      <c r="AL530" s="12"/>
      <c r="AM530" s="19">
        <v>3.5</v>
      </c>
      <c r="AQ530" s="13"/>
      <c r="AR530" s="13"/>
      <c r="AS530" s="13">
        <v>3.8</v>
      </c>
      <c r="AT530" s="14" t="s">
        <v>3</v>
      </c>
      <c r="AU530" s="13"/>
      <c r="AV530" s="13"/>
      <c r="AW530" s="12"/>
      <c r="AX530" s="12"/>
      <c r="AY530" s="13"/>
      <c r="AZ530" s="12"/>
    </row>
    <row r="531" spans="1:52" x14ac:dyDescent="0.25">
      <c r="A531" s="21" t="s">
        <v>2</v>
      </c>
      <c r="B531" s="13">
        <v>4.0999999999999996</v>
      </c>
      <c r="C531" s="42">
        <f t="shared" si="94"/>
        <v>3.6608084890603676</v>
      </c>
      <c r="D531" s="71">
        <v>-108.85899999999999</v>
      </c>
      <c r="E531" s="18">
        <v>40.043999999999997</v>
      </c>
      <c r="F531" s="20">
        <v>7</v>
      </c>
      <c r="G531" s="21">
        <v>1979</v>
      </c>
      <c r="H531" s="12">
        <v>3</v>
      </c>
      <c r="I531" s="12">
        <v>19</v>
      </c>
      <c r="J531" s="12">
        <v>14</v>
      </c>
      <c r="K531" s="12">
        <v>59</v>
      </c>
      <c r="L531" s="12">
        <v>30.2</v>
      </c>
      <c r="M531" s="73">
        <f t="shared" si="95"/>
        <v>0.16297775980348159</v>
      </c>
      <c r="N531" s="2">
        <v>0.01</v>
      </c>
      <c r="O531" s="3" t="s">
        <v>236</v>
      </c>
      <c r="P531" s="76">
        <f>1/((1/U531^2)+(1/AA531^2))</f>
        <v>2.6561750190561336E-2</v>
      </c>
      <c r="Q531" s="67">
        <f>(P531/U531^2*V531)+(P531/AA531^2*AB531)</f>
        <v>3.6608084890603676</v>
      </c>
      <c r="R531" s="72">
        <f>SQRT(P531)</f>
        <v>0.16297775980348159</v>
      </c>
      <c r="S531" s="57">
        <v>4.0999999999999996</v>
      </c>
      <c r="T531" s="14" t="s">
        <v>3</v>
      </c>
      <c r="U531" s="26">
        <v>0.22900000000000001</v>
      </c>
      <c r="V531" s="56">
        <f>0.791*S531+0.851</f>
        <v>4.0940999999999992</v>
      </c>
      <c r="W531" s="44"/>
      <c r="X531" s="72"/>
      <c r="Z531" s="59">
        <v>3.1</v>
      </c>
      <c r="AA531" s="72">
        <v>0.23200000000000001</v>
      </c>
      <c r="AB531" s="56">
        <f>0.791*(Z531-0.11)+0.851</f>
        <v>3.2160900000000003</v>
      </c>
      <c r="AC531" s="44"/>
      <c r="AD531" s="72"/>
      <c r="AE531" s="56"/>
      <c r="AF531" s="45"/>
      <c r="AG531" s="72"/>
      <c r="AH531" s="56"/>
      <c r="AI531" s="45" t="s">
        <v>30</v>
      </c>
      <c r="AK531" s="12"/>
      <c r="AL531" s="12" t="s">
        <v>104</v>
      </c>
      <c r="AM531" s="19">
        <v>3.1</v>
      </c>
      <c r="AQ531" s="13"/>
      <c r="AR531" s="13"/>
      <c r="AS531" s="13">
        <v>4.0999999999999996</v>
      </c>
      <c r="AT531" s="14" t="s">
        <v>3</v>
      </c>
      <c r="AU531" s="13"/>
      <c r="AV531" s="13"/>
      <c r="AW531" s="12"/>
      <c r="AX531" s="12"/>
      <c r="AY531" s="13"/>
      <c r="AZ531" s="28" t="s">
        <v>313</v>
      </c>
    </row>
    <row r="532" spans="1:52" x14ac:dyDescent="0.25">
      <c r="A532" s="1" t="s">
        <v>2</v>
      </c>
      <c r="B532" s="2">
        <v>2.9</v>
      </c>
      <c r="C532" s="74">
        <f t="shared" si="94"/>
        <v>3.1448999999999998</v>
      </c>
      <c r="D532" s="70">
        <v>-111.61</v>
      </c>
      <c r="E532" s="10">
        <v>42.475000000000001</v>
      </c>
      <c r="F532" s="17">
        <v>7</v>
      </c>
      <c r="G532" s="1">
        <v>1979</v>
      </c>
      <c r="H532">
        <v>3</v>
      </c>
      <c r="I532">
        <v>23</v>
      </c>
      <c r="J532">
        <v>3</v>
      </c>
      <c r="K532">
        <v>34</v>
      </c>
      <c r="L532">
        <v>48</v>
      </c>
      <c r="M532" s="73">
        <f t="shared" si="95"/>
        <v>0.249</v>
      </c>
      <c r="N532" s="2">
        <v>0.01</v>
      </c>
      <c r="O532" s="3" t="s">
        <v>235</v>
      </c>
      <c r="P532" s="76"/>
      <c r="Q532" s="67">
        <f>Y532</f>
        <v>3.1448999999999998</v>
      </c>
      <c r="R532" s="72">
        <f>X532</f>
        <v>0.249</v>
      </c>
      <c r="S532" s="44"/>
      <c r="T532" s="14"/>
      <c r="W532" s="57">
        <v>2.9</v>
      </c>
      <c r="X532" s="72">
        <v>0.249</v>
      </c>
      <c r="Y532" s="56">
        <f>0.791*W532+0.851</f>
        <v>3.1448999999999998</v>
      </c>
      <c r="Z532" s="47"/>
      <c r="AA532" s="72"/>
      <c r="AB532" s="56"/>
      <c r="AC532" s="44"/>
      <c r="AD532" s="72"/>
      <c r="AE532" s="56"/>
      <c r="AF532" s="45"/>
      <c r="AG532" s="72"/>
      <c r="AH532" s="56"/>
      <c r="AI532" s="45"/>
      <c r="AK532" s="12"/>
      <c r="AL532" s="12"/>
      <c r="AM532" s="19"/>
      <c r="AQ532" s="13"/>
      <c r="AR532" s="13">
        <v>2.9</v>
      </c>
      <c r="AS532" s="13"/>
      <c r="AT532" s="14"/>
      <c r="AU532" s="13"/>
      <c r="AV532" s="13"/>
      <c r="AW532" s="12"/>
      <c r="AX532" s="12"/>
      <c r="AY532" s="13"/>
      <c r="AZ532" s="12"/>
    </row>
    <row r="533" spans="1:52" x14ac:dyDescent="0.25">
      <c r="A533" s="1" t="s">
        <v>2</v>
      </c>
      <c r="B533" s="2">
        <v>2.7</v>
      </c>
      <c r="C533" s="74">
        <f t="shared" si="94"/>
        <v>2.9867000000000004</v>
      </c>
      <c r="D533" s="70">
        <v>-113.29300000000001</v>
      </c>
      <c r="E533" s="10">
        <v>41.332000000000001</v>
      </c>
      <c r="F533" s="17">
        <v>7</v>
      </c>
      <c r="G533" s="1">
        <v>1979</v>
      </c>
      <c r="H533">
        <v>3</v>
      </c>
      <c r="I533">
        <v>25</v>
      </c>
      <c r="J533">
        <v>19</v>
      </c>
      <c r="K533">
        <v>0</v>
      </c>
      <c r="L533">
        <v>37.700000000000003</v>
      </c>
      <c r="M533" s="73">
        <f t="shared" si="95"/>
        <v>0.22900000000000001</v>
      </c>
      <c r="N533" s="2">
        <v>0.01</v>
      </c>
      <c r="O533" s="3" t="s">
        <v>235</v>
      </c>
      <c r="P533" s="76"/>
      <c r="Q533" s="67">
        <f>V533</f>
        <v>2.9867000000000004</v>
      </c>
      <c r="R533" s="72">
        <f>U533</f>
        <v>0.22900000000000001</v>
      </c>
      <c r="S533" s="57">
        <v>2.7</v>
      </c>
      <c r="T533" s="14" t="s">
        <v>3</v>
      </c>
      <c r="U533" s="26">
        <v>0.22900000000000001</v>
      </c>
      <c r="V533" s="56">
        <f>0.791*S533+0.851</f>
        <v>2.9867000000000004</v>
      </c>
      <c r="W533" s="44"/>
      <c r="X533" s="72"/>
      <c r="Z533" s="47"/>
      <c r="AA533" s="72"/>
      <c r="AB533" s="56"/>
      <c r="AC533" s="44"/>
      <c r="AD533" s="72"/>
      <c r="AE533" s="56"/>
      <c r="AF533" s="45"/>
      <c r="AG533" s="72"/>
      <c r="AH533" s="56"/>
      <c r="AI533" s="45"/>
      <c r="AK533" s="12"/>
      <c r="AL533" s="12"/>
      <c r="AM533" s="19"/>
      <c r="AQ533" s="13"/>
      <c r="AR533" s="13"/>
      <c r="AS533" s="13">
        <v>2.7</v>
      </c>
      <c r="AT533" s="14" t="s">
        <v>3</v>
      </c>
      <c r="AU533" s="13"/>
      <c r="AV533" s="13"/>
      <c r="AW533" s="12"/>
      <c r="AX533" s="12"/>
      <c r="AY533" s="13"/>
      <c r="AZ533" s="12"/>
    </row>
    <row r="534" spans="1:52" x14ac:dyDescent="0.25">
      <c r="A534" s="1" t="s">
        <v>2</v>
      </c>
      <c r="B534" s="2">
        <v>2.9</v>
      </c>
      <c r="C534" s="74">
        <f t="shared" si="94"/>
        <v>3.1448999999999998</v>
      </c>
      <c r="D534" s="70">
        <v>-113.379</v>
      </c>
      <c r="E534" s="10">
        <v>41.384</v>
      </c>
      <c r="F534" s="17">
        <v>7</v>
      </c>
      <c r="G534" s="1">
        <v>1979</v>
      </c>
      <c r="H534">
        <v>3</v>
      </c>
      <c r="I534">
        <v>25</v>
      </c>
      <c r="J534">
        <v>19</v>
      </c>
      <c r="K534">
        <v>13</v>
      </c>
      <c r="L534">
        <v>42.2</v>
      </c>
      <c r="M534" s="73">
        <f t="shared" si="95"/>
        <v>0.22900000000000001</v>
      </c>
      <c r="N534" s="2">
        <v>0.01</v>
      </c>
      <c r="O534" s="3" t="s">
        <v>235</v>
      </c>
      <c r="P534" s="76"/>
      <c r="Q534" s="67">
        <f>V534</f>
        <v>3.1448999999999998</v>
      </c>
      <c r="R534" s="72">
        <f>U534</f>
        <v>0.22900000000000001</v>
      </c>
      <c r="S534" s="57">
        <v>2.9</v>
      </c>
      <c r="T534" s="14" t="s">
        <v>3</v>
      </c>
      <c r="U534" s="26">
        <v>0.22900000000000001</v>
      </c>
      <c r="V534" s="56">
        <f>0.791*S534+0.851</f>
        <v>3.1448999999999998</v>
      </c>
      <c r="W534" s="44"/>
      <c r="X534" s="72"/>
      <c r="Z534" s="47"/>
      <c r="AA534" s="72"/>
      <c r="AB534" s="56"/>
      <c r="AC534" s="44"/>
      <c r="AD534" s="72"/>
      <c r="AE534" s="56"/>
      <c r="AF534" s="45"/>
      <c r="AG534" s="72"/>
      <c r="AH534" s="56"/>
      <c r="AI534" s="45"/>
      <c r="AK534" s="12"/>
      <c r="AL534" s="12"/>
      <c r="AM534" s="19"/>
      <c r="AQ534" s="13"/>
      <c r="AR534" s="13"/>
      <c r="AS534" s="13">
        <v>2.9</v>
      </c>
      <c r="AT534" s="14" t="s">
        <v>3</v>
      </c>
      <c r="AU534" s="13"/>
      <c r="AV534" s="13"/>
      <c r="AW534" s="12"/>
      <c r="AX534" s="12"/>
      <c r="AY534" s="13"/>
      <c r="AZ534" s="12"/>
    </row>
    <row r="535" spans="1:52" x14ac:dyDescent="0.25">
      <c r="A535" s="1" t="s">
        <v>2</v>
      </c>
      <c r="B535" s="2">
        <v>3.2</v>
      </c>
      <c r="C535" s="74">
        <f t="shared" si="94"/>
        <v>3.3822000000000001</v>
      </c>
      <c r="D535" s="70">
        <v>-113.28400000000001</v>
      </c>
      <c r="E535" s="10">
        <v>41.343000000000004</v>
      </c>
      <c r="F535" s="17">
        <v>7</v>
      </c>
      <c r="G535" s="1">
        <v>1979</v>
      </c>
      <c r="H535">
        <v>3</v>
      </c>
      <c r="I535">
        <v>25</v>
      </c>
      <c r="J535">
        <v>21</v>
      </c>
      <c r="K535">
        <v>41</v>
      </c>
      <c r="L535">
        <v>55.7</v>
      </c>
      <c r="M535" s="73">
        <f t="shared" si="95"/>
        <v>0.22900000000000001</v>
      </c>
      <c r="N535" s="2">
        <v>0.01</v>
      </c>
      <c r="O535" s="3" t="s">
        <v>235</v>
      </c>
      <c r="P535" s="76"/>
      <c r="Q535" s="67">
        <f>V535</f>
        <v>3.3822000000000001</v>
      </c>
      <c r="R535" s="72">
        <f>U535</f>
        <v>0.22900000000000001</v>
      </c>
      <c r="S535" s="57">
        <v>3.2</v>
      </c>
      <c r="T535" s="14" t="s">
        <v>3</v>
      </c>
      <c r="U535" s="26">
        <v>0.22900000000000001</v>
      </c>
      <c r="V535" s="56">
        <f>0.791*S535+0.851</f>
        <v>3.3822000000000001</v>
      </c>
      <c r="W535" s="44"/>
      <c r="X535" s="72"/>
      <c r="Z535" s="47"/>
      <c r="AA535" s="72"/>
      <c r="AB535" s="56"/>
      <c r="AC535" s="44"/>
      <c r="AD535" s="72"/>
      <c r="AE535" s="56"/>
      <c r="AF535" s="45"/>
      <c r="AG535" s="72"/>
      <c r="AH535" s="56"/>
      <c r="AI535" s="45"/>
      <c r="AK535" s="12"/>
      <c r="AL535" s="12"/>
      <c r="AM535" s="19"/>
      <c r="AQ535" s="13"/>
      <c r="AR535" s="13"/>
      <c r="AS535" s="13">
        <v>3.2</v>
      </c>
      <c r="AT535" s="14" t="s">
        <v>3</v>
      </c>
      <c r="AU535" s="13"/>
      <c r="AV535" s="13"/>
      <c r="AW535" s="12"/>
      <c r="AX535" s="12"/>
      <c r="AY535" s="13"/>
      <c r="AZ535" s="12"/>
    </row>
    <row r="536" spans="1:52" x14ac:dyDescent="0.25">
      <c r="A536" s="1" t="s">
        <v>1</v>
      </c>
      <c r="B536" s="2">
        <v>2.6</v>
      </c>
      <c r="C536" s="74">
        <f t="shared" si="94"/>
        <v>2.8205900000000002</v>
      </c>
      <c r="D536" s="70">
        <v>-108.81</v>
      </c>
      <c r="E536" s="10">
        <v>40.270000000000003</v>
      </c>
      <c r="F536" s="17">
        <v>2</v>
      </c>
      <c r="G536" s="1">
        <v>1979</v>
      </c>
      <c r="H536">
        <v>3</v>
      </c>
      <c r="I536">
        <v>29</v>
      </c>
      <c r="J536">
        <v>22</v>
      </c>
      <c r="K536">
        <v>7</v>
      </c>
      <c r="L536">
        <v>13.3</v>
      </c>
      <c r="M536" s="73">
        <f t="shared" si="95"/>
        <v>0.23200000000000001</v>
      </c>
      <c r="N536" s="2">
        <v>0.01</v>
      </c>
      <c r="O536" s="3" t="s">
        <v>235</v>
      </c>
      <c r="P536" s="76"/>
      <c r="Q536" s="67">
        <f>AB536</f>
        <v>2.8205900000000002</v>
      </c>
      <c r="R536" s="72">
        <f>AA536</f>
        <v>0.23200000000000001</v>
      </c>
      <c r="S536" s="44"/>
      <c r="T536" s="14"/>
      <c r="W536" s="44"/>
      <c r="X536" s="72"/>
      <c r="Z536" s="59">
        <v>2.6</v>
      </c>
      <c r="AA536" s="72">
        <v>0.23200000000000001</v>
      </c>
      <c r="AB536" s="56">
        <f>0.791*(Z536-0.11)+0.851</f>
        <v>2.8205900000000002</v>
      </c>
      <c r="AC536" s="44"/>
      <c r="AD536" s="72"/>
      <c r="AE536" s="56"/>
      <c r="AF536" s="45"/>
      <c r="AG536" s="72"/>
      <c r="AH536" s="56"/>
      <c r="AI536" s="45" t="s">
        <v>23</v>
      </c>
      <c r="AJ536" s="13">
        <v>0</v>
      </c>
      <c r="AK536" s="12">
        <v>0</v>
      </c>
      <c r="AL536" s="12">
        <v>0</v>
      </c>
      <c r="AM536" s="19">
        <v>2.6</v>
      </c>
      <c r="AO536" s="12">
        <v>479</v>
      </c>
      <c r="AP536" s="13">
        <v>4</v>
      </c>
      <c r="AQ536" s="13"/>
      <c r="AR536" s="13"/>
      <c r="AS536" s="13"/>
      <c r="AT536" s="14"/>
      <c r="AU536" s="13"/>
      <c r="AV536" s="13"/>
      <c r="AW536" s="12"/>
      <c r="AX536" s="12"/>
      <c r="AY536" s="13"/>
      <c r="AZ536" s="12"/>
    </row>
    <row r="537" spans="1:52" x14ac:dyDescent="0.25">
      <c r="A537" s="1" t="s">
        <v>2</v>
      </c>
      <c r="B537" s="2">
        <v>2.5</v>
      </c>
      <c r="C537" s="74">
        <f t="shared" si="94"/>
        <v>2.8285</v>
      </c>
      <c r="D537" s="70">
        <v>-112.901</v>
      </c>
      <c r="E537" s="10">
        <v>41.704000000000001</v>
      </c>
      <c r="F537" s="17">
        <v>1</v>
      </c>
      <c r="G537" s="1">
        <v>1979</v>
      </c>
      <c r="H537">
        <v>3</v>
      </c>
      <c r="I537">
        <v>31</v>
      </c>
      <c r="J537">
        <v>9</v>
      </c>
      <c r="K537">
        <v>30</v>
      </c>
      <c r="L537">
        <v>54.3</v>
      </c>
      <c r="M537" s="73">
        <f t="shared" si="95"/>
        <v>0.249</v>
      </c>
      <c r="N537" s="2">
        <v>0.01</v>
      </c>
      <c r="O537" s="3" t="s">
        <v>235</v>
      </c>
      <c r="P537" s="76"/>
      <c r="Q537" s="67">
        <f>Y537</f>
        <v>2.8285</v>
      </c>
      <c r="R537" s="72">
        <f>X537</f>
        <v>0.249</v>
      </c>
      <c r="S537" s="44"/>
      <c r="T537" s="14"/>
      <c r="W537" s="57">
        <v>2.5</v>
      </c>
      <c r="X537" s="72">
        <v>0.249</v>
      </c>
      <c r="Y537" s="56">
        <f>0.791*W537+0.851</f>
        <v>2.8285</v>
      </c>
      <c r="Z537" s="47"/>
      <c r="AA537" s="72"/>
      <c r="AB537" s="56"/>
      <c r="AC537" s="44"/>
      <c r="AD537" s="72"/>
      <c r="AE537" s="56"/>
      <c r="AF537" s="45"/>
      <c r="AG537" s="72"/>
      <c r="AH537" s="56"/>
      <c r="AI537" s="45"/>
      <c r="AK537" s="12"/>
      <c r="AL537" s="12"/>
      <c r="AM537" s="19"/>
      <c r="AQ537" s="13"/>
      <c r="AR537" s="13">
        <v>2.5</v>
      </c>
      <c r="AS537" s="13"/>
      <c r="AT537" s="14"/>
      <c r="AU537" s="13"/>
      <c r="AV537" s="13"/>
      <c r="AW537" s="12"/>
      <c r="AX537" s="12"/>
      <c r="AY537" s="13"/>
      <c r="AZ537" s="12"/>
    </row>
    <row r="538" spans="1:52" x14ac:dyDescent="0.25">
      <c r="A538" s="1" t="s">
        <v>2</v>
      </c>
      <c r="B538" s="2">
        <v>3.5</v>
      </c>
      <c r="C538" s="74">
        <f t="shared" si="94"/>
        <v>3.6194999999999999</v>
      </c>
      <c r="D538" s="70">
        <v>-111.004</v>
      </c>
      <c r="E538" s="10">
        <v>37.883000000000003</v>
      </c>
      <c r="F538" s="17">
        <v>7</v>
      </c>
      <c r="G538" s="1">
        <v>1979</v>
      </c>
      <c r="H538">
        <v>4</v>
      </c>
      <c r="I538">
        <v>11</v>
      </c>
      <c r="J538">
        <v>19</v>
      </c>
      <c r="K538">
        <v>53</v>
      </c>
      <c r="L538">
        <v>58</v>
      </c>
      <c r="M538" s="73">
        <f t="shared" si="95"/>
        <v>0.22900000000000001</v>
      </c>
      <c r="N538" s="2">
        <v>0.01</v>
      </c>
      <c r="O538" s="3" t="s">
        <v>235</v>
      </c>
      <c r="P538" s="76"/>
      <c r="Q538" s="67">
        <f>V538</f>
        <v>3.6194999999999999</v>
      </c>
      <c r="R538" s="72">
        <f>U538</f>
        <v>0.22900000000000001</v>
      </c>
      <c r="S538" s="57">
        <v>3.5</v>
      </c>
      <c r="T538" s="14" t="s">
        <v>3</v>
      </c>
      <c r="U538" s="26">
        <v>0.22900000000000001</v>
      </c>
      <c r="V538" s="56">
        <f>0.791*S538+0.851</f>
        <v>3.6194999999999999</v>
      </c>
      <c r="W538" s="44"/>
      <c r="X538" s="72"/>
      <c r="Z538" s="47"/>
      <c r="AA538" s="72"/>
      <c r="AB538" s="56"/>
      <c r="AC538" s="44"/>
      <c r="AD538" s="72"/>
      <c r="AE538" s="56"/>
      <c r="AF538" s="45"/>
      <c r="AG538" s="72"/>
      <c r="AH538" s="56"/>
      <c r="AI538" s="45"/>
      <c r="AK538" s="12"/>
      <c r="AL538" s="12"/>
      <c r="AM538" s="19"/>
      <c r="AQ538" s="13"/>
      <c r="AR538" s="13"/>
      <c r="AS538" s="13">
        <v>3.5</v>
      </c>
      <c r="AT538" s="14" t="s">
        <v>3</v>
      </c>
      <c r="AU538" s="13"/>
      <c r="AV538" s="13"/>
      <c r="AW538" s="12"/>
      <c r="AX538" s="12"/>
      <c r="AY538" s="13"/>
      <c r="AZ538" s="12"/>
    </row>
    <row r="539" spans="1:52" x14ac:dyDescent="0.25">
      <c r="A539" s="1" t="s">
        <v>2</v>
      </c>
      <c r="B539" s="2">
        <v>3.5</v>
      </c>
      <c r="C539" s="74">
        <f t="shared" si="94"/>
        <v>3.6194999999999999</v>
      </c>
      <c r="D539" s="70">
        <v>-110.973</v>
      </c>
      <c r="E539" s="10">
        <v>37.886000000000003</v>
      </c>
      <c r="F539" s="17">
        <v>7</v>
      </c>
      <c r="G539" s="1">
        <v>1979</v>
      </c>
      <c r="H539">
        <v>4</v>
      </c>
      <c r="I539">
        <v>11</v>
      </c>
      <c r="J539">
        <v>20</v>
      </c>
      <c r="K539">
        <v>8</v>
      </c>
      <c r="L539">
        <v>18.5</v>
      </c>
      <c r="M539" s="73">
        <f t="shared" si="95"/>
        <v>0.22900000000000001</v>
      </c>
      <c r="N539" s="2">
        <v>0.01</v>
      </c>
      <c r="O539" s="3" t="s">
        <v>235</v>
      </c>
      <c r="P539" s="76"/>
      <c r="Q539" s="67">
        <f>V539</f>
        <v>3.6194999999999999</v>
      </c>
      <c r="R539" s="72">
        <f>U539</f>
        <v>0.22900000000000001</v>
      </c>
      <c r="S539" s="57">
        <v>3.5</v>
      </c>
      <c r="T539" s="14" t="s">
        <v>3</v>
      </c>
      <c r="U539" s="26">
        <v>0.22900000000000001</v>
      </c>
      <c r="V539" s="56">
        <f>0.791*S539+0.851</f>
        <v>3.6194999999999999</v>
      </c>
      <c r="W539" s="44"/>
      <c r="X539" s="72"/>
      <c r="Z539" s="47"/>
      <c r="AA539" s="72"/>
      <c r="AB539" s="56"/>
      <c r="AC539" s="44"/>
      <c r="AD539" s="72"/>
      <c r="AE539" s="56"/>
      <c r="AF539" s="45"/>
      <c r="AG539" s="72"/>
      <c r="AH539" s="56"/>
      <c r="AI539" s="45"/>
      <c r="AK539" s="12"/>
      <c r="AL539" s="12"/>
      <c r="AM539" s="19"/>
      <c r="AQ539" s="13"/>
      <c r="AR539" s="13"/>
      <c r="AS539" s="13">
        <v>3.5</v>
      </c>
      <c r="AT539" s="14" t="s">
        <v>3</v>
      </c>
      <c r="AU539" s="13"/>
      <c r="AV539" s="13"/>
      <c r="AW539" s="12"/>
      <c r="AX539" s="12"/>
      <c r="AY539" s="13"/>
      <c r="AZ539" s="12"/>
    </row>
    <row r="540" spans="1:52" x14ac:dyDescent="0.25">
      <c r="A540" s="1" t="s">
        <v>2</v>
      </c>
      <c r="B540" s="2">
        <v>2.5</v>
      </c>
      <c r="C540" s="74">
        <f t="shared" si="94"/>
        <v>2.8285</v>
      </c>
      <c r="D540" s="70">
        <v>-112.502</v>
      </c>
      <c r="E540" s="10">
        <v>42.014000000000003</v>
      </c>
      <c r="F540" s="17">
        <v>6</v>
      </c>
      <c r="G540" s="1">
        <v>1979</v>
      </c>
      <c r="H540">
        <v>4</v>
      </c>
      <c r="I540">
        <v>13</v>
      </c>
      <c r="J540">
        <v>4</v>
      </c>
      <c r="K540">
        <v>54</v>
      </c>
      <c r="L540">
        <v>45.5</v>
      </c>
      <c r="M540" s="73">
        <f t="shared" si="95"/>
        <v>0.249</v>
      </c>
      <c r="N540" s="2">
        <v>0.01</v>
      </c>
      <c r="O540" s="3" t="s">
        <v>235</v>
      </c>
      <c r="P540" s="76"/>
      <c r="Q540" s="67">
        <f>Y540</f>
        <v>2.8285</v>
      </c>
      <c r="R540" s="72">
        <f>X540</f>
        <v>0.249</v>
      </c>
      <c r="S540" s="44"/>
      <c r="T540" s="14"/>
      <c r="W540" s="57">
        <v>2.5</v>
      </c>
      <c r="X540" s="72">
        <v>0.249</v>
      </c>
      <c r="Y540" s="56">
        <f t="shared" ref="Y540:Y561" si="96">0.791*W540+0.851</f>
        <v>2.8285</v>
      </c>
      <c r="Z540" s="47"/>
      <c r="AA540" s="72"/>
      <c r="AB540" s="56"/>
      <c r="AC540" s="44"/>
      <c r="AD540" s="72"/>
      <c r="AE540" s="56"/>
      <c r="AF540" s="45"/>
      <c r="AG540" s="72"/>
      <c r="AH540" s="56"/>
      <c r="AI540" s="45"/>
      <c r="AK540" s="12"/>
      <c r="AL540" s="12"/>
      <c r="AM540" s="19"/>
      <c r="AQ540" s="13"/>
      <c r="AR540" s="13">
        <v>2.5</v>
      </c>
      <c r="AS540" s="13"/>
      <c r="AT540" s="14"/>
      <c r="AU540" s="13"/>
      <c r="AV540" s="13"/>
      <c r="AW540" s="12"/>
      <c r="AX540" s="12"/>
      <c r="AY540" s="13"/>
      <c r="AZ540" s="12"/>
    </row>
    <row r="541" spans="1:52" x14ac:dyDescent="0.25">
      <c r="A541" s="1" t="s">
        <v>2</v>
      </c>
      <c r="B541" s="2">
        <v>2.8</v>
      </c>
      <c r="C541" s="74">
        <f t="shared" si="94"/>
        <v>3.0657999999999999</v>
      </c>
      <c r="D541" s="70">
        <v>-110.941</v>
      </c>
      <c r="E541" s="10">
        <v>37.878999999999998</v>
      </c>
      <c r="F541" s="17">
        <v>7</v>
      </c>
      <c r="G541" s="1">
        <v>1979</v>
      </c>
      <c r="H541">
        <v>4</v>
      </c>
      <c r="I541">
        <v>15</v>
      </c>
      <c r="J541">
        <v>21</v>
      </c>
      <c r="K541">
        <v>34</v>
      </c>
      <c r="L541">
        <v>47.6</v>
      </c>
      <c r="M541" s="73">
        <f t="shared" si="95"/>
        <v>0.249</v>
      </c>
      <c r="N541" s="2">
        <v>0.01</v>
      </c>
      <c r="O541" s="3" t="s">
        <v>235</v>
      </c>
      <c r="P541" s="76"/>
      <c r="Q541" s="67">
        <f>Y541</f>
        <v>3.0657999999999999</v>
      </c>
      <c r="R541" s="72">
        <f>X541</f>
        <v>0.249</v>
      </c>
      <c r="S541" s="44"/>
      <c r="T541" s="14"/>
      <c r="W541" s="57">
        <v>2.8</v>
      </c>
      <c r="X541" s="72">
        <v>0.249</v>
      </c>
      <c r="Y541" s="56">
        <f t="shared" si="96"/>
        <v>3.0657999999999999</v>
      </c>
      <c r="Z541" s="47"/>
      <c r="AA541" s="72"/>
      <c r="AB541" s="56"/>
      <c r="AC541" s="44"/>
      <c r="AD541" s="72"/>
      <c r="AE541" s="56"/>
      <c r="AF541" s="45"/>
      <c r="AG541" s="72"/>
      <c r="AH541" s="56"/>
      <c r="AI541" s="45"/>
      <c r="AK541" s="12"/>
      <c r="AL541" s="12"/>
      <c r="AM541" s="19"/>
      <c r="AQ541" s="13"/>
      <c r="AR541" s="13">
        <v>2.8</v>
      </c>
      <c r="AS541" s="13"/>
      <c r="AT541" s="14"/>
      <c r="AU541" s="13"/>
      <c r="AV541" s="13"/>
      <c r="AW541" s="12"/>
      <c r="AX541" s="12"/>
      <c r="AY541" s="13"/>
      <c r="AZ541" s="12"/>
    </row>
    <row r="542" spans="1:52" x14ac:dyDescent="0.25">
      <c r="A542" s="1" t="s">
        <v>2</v>
      </c>
      <c r="B542" s="2">
        <v>2.8</v>
      </c>
      <c r="C542" s="74">
        <f t="shared" si="94"/>
        <v>3.0657999999999999</v>
      </c>
      <c r="D542" s="70">
        <v>-110.953</v>
      </c>
      <c r="E542" s="10">
        <v>37.895000000000003</v>
      </c>
      <c r="F542" s="17">
        <v>7</v>
      </c>
      <c r="G542" s="1">
        <v>1979</v>
      </c>
      <c r="H542">
        <v>4</v>
      </c>
      <c r="I542">
        <v>19</v>
      </c>
      <c r="J542">
        <v>3</v>
      </c>
      <c r="K542">
        <v>46</v>
      </c>
      <c r="L542">
        <v>36.799999999999997</v>
      </c>
      <c r="M542" s="73">
        <f t="shared" si="95"/>
        <v>0.249</v>
      </c>
      <c r="N542" s="2">
        <v>0.01</v>
      </c>
      <c r="O542" s="3" t="s">
        <v>235</v>
      </c>
      <c r="P542" s="76"/>
      <c r="Q542" s="67">
        <f>Y542</f>
        <v>3.0657999999999999</v>
      </c>
      <c r="R542" s="72">
        <f>X542</f>
        <v>0.249</v>
      </c>
      <c r="S542" s="44"/>
      <c r="T542" s="14"/>
      <c r="W542" s="57">
        <v>2.8</v>
      </c>
      <c r="X542" s="72">
        <v>0.249</v>
      </c>
      <c r="Y542" s="56">
        <f t="shared" si="96"/>
        <v>3.0657999999999999</v>
      </c>
      <c r="Z542" s="47"/>
      <c r="AA542" s="72"/>
      <c r="AB542" s="56"/>
      <c r="AC542" s="44"/>
      <c r="AD542" s="72"/>
      <c r="AE542" s="56"/>
      <c r="AF542" s="45"/>
      <c r="AG542" s="72"/>
      <c r="AH542" s="56"/>
      <c r="AI542" s="45"/>
      <c r="AK542" s="12"/>
      <c r="AL542" s="12"/>
      <c r="AM542" s="19"/>
      <c r="AQ542" s="13"/>
      <c r="AR542" s="13">
        <v>2.8</v>
      </c>
      <c r="AS542" s="13"/>
      <c r="AT542" s="14"/>
      <c r="AU542" s="13"/>
      <c r="AV542" s="13"/>
      <c r="AW542" s="12"/>
      <c r="AX542" s="12"/>
      <c r="AY542" s="13"/>
      <c r="AZ542" s="12"/>
    </row>
    <row r="543" spans="1:52" x14ac:dyDescent="0.25">
      <c r="A543" s="1" t="s">
        <v>2</v>
      </c>
      <c r="B543" s="2">
        <v>2.9</v>
      </c>
      <c r="C543" s="74">
        <f t="shared" si="94"/>
        <v>3.1448999999999998</v>
      </c>
      <c r="D543" s="70">
        <v>-110.96899999999999</v>
      </c>
      <c r="E543" s="10">
        <v>37.886000000000003</v>
      </c>
      <c r="F543" s="17">
        <v>7</v>
      </c>
      <c r="G543" s="1">
        <v>1979</v>
      </c>
      <c r="H543">
        <v>4</v>
      </c>
      <c r="I543">
        <v>25</v>
      </c>
      <c r="J543">
        <v>6</v>
      </c>
      <c r="K543">
        <v>39</v>
      </c>
      <c r="L543">
        <v>22.9</v>
      </c>
      <c r="M543" s="73">
        <f t="shared" si="95"/>
        <v>0.249</v>
      </c>
      <c r="N543" s="2">
        <v>0.01</v>
      </c>
      <c r="O543" s="3" t="s">
        <v>235</v>
      </c>
      <c r="P543" s="76"/>
      <c r="Q543" s="67">
        <f>Y543</f>
        <v>3.1448999999999998</v>
      </c>
      <c r="R543" s="72">
        <f>X543</f>
        <v>0.249</v>
      </c>
      <c r="S543" s="44"/>
      <c r="T543" s="14"/>
      <c r="W543" s="57">
        <v>2.9</v>
      </c>
      <c r="X543" s="72">
        <v>0.249</v>
      </c>
      <c r="Y543" s="56">
        <f t="shared" si="96"/>
        <v>3.1448999999999998</v>
      </c>
      <c r="Z543" s="47"/>
      <c r="AA543" s="72"/>
      <c r="AB543" s="56"/>
      <c r="AC543" s="44"/>
      <c r="AD543" s="72"/>
      <c r="AE543" s="56"/>
      <c r="AF543" s="45"/>
      <c r="AG543" s="72"/>
      <c r="AH543" s="56"/>
      <c r="AI543" s="45"/>
      <c r="AK543" s="12"/>
      <c r="AL543" s="12"/>
      <c r="AM543" s="19"/>
      <c r="AQ543" s="13"/>
      <c r="AR543" s="13">
        <v>2.9</v>
      </c>
      <c r="AS543" s="13"/>
      <c r="AT543" s="14"/>
      <c r="AU543" s="13"/>
      <c r="AV543" s="13"/>
      <c r="AW543" s="12"/>
      <c r="AX543" s="12"/>
      <c r="AY543" s="13"/>
      <c r="AZ543" s="12"/>
    </row>
    <row r="544" spans="1:52" x14ac:dyDescent="0.25">
      <c r="A544" s="1" t="s">
        <v>2</v>
      </c>
      <c r="B544" s="2">
        <v>2.5</v>
      </c>
      <c r="C544" s="74">
        <f t="shared" si="94"/>
        <v>2.8285</v>
      </c>
      <c r="D544" s="70">
        <v>-110.95099999999999</v>
      </c>
      <c r="E544" s="10">
        <v>37.875</v>
      </c>
      <c r="F544" s="17">
        <v>7</v>
      </c>
      <c r="G544" s="1">
        <v>1979</v>
      </c>
      <c r="H544">
        <v>4</v>
      </c>
      <c r="I544">
        <v>29</v>
      </c>
      <c r="J544">
        <v>16</v>
      </c>
      <c r="K544">
        <v>38</v>
      </c>
      <c r="L544">
        <v>40.1</v>
      </c>
      <c r="M544" s="73">
        <f t="shared" si="95"/>
        <v>0.249</v>
      </c>
      <c r="N544" s="2">
        <v>0.01</v>
      </c>
      <c r="O544" s="3" t="s">
        <v>235</v>
      </c>
      <c r="P544" s="76"/>
      <c r="Q544" s="67">
        <f>Y544</f>
        <v>2.8285</v>
      </c>
      <c r="R544" s="72">
        <f>X544</f>
        <v>0.249</v>
      </c>
      <c r="S544" s="44"/>
      <c r="T544" s="14"/>
      <c r="W544" s="57">
        <v>2.5</v>
      </c>
      <c r="X544" s="72">
        <v>0.249</v>
      </c>
      <c r="Y544" s="56">
        <f t="shared" si="96"/>
        <v>2.8285</v>
      </c>
      <c r="Z544" s="47"/>
      <c r="AA544" s="72"/>
      <c r="AB544" s="56"/>
      <c r="AC544" s="44"/>
      <c r="AD544" s="72"/>
      <c r="AE544" s="56"/>
      <c r="AF544" s="45"/>
      <c r="AG544" s="72"/>
      <c r="AH544" s="56"/>
      <c r="AI544" s="45"/>
      <c r="AK544" s="12"/>
      <c r="AL544" s="12"/>
      <c r="AM544" s="19"/>
      <c r="AQ544" s="13"/>
      <c r="AR544" s="13">
        <v>2.5</v>
      </c>
      <c r="AS544" s="13"/>
      <c r="AT544" s="14"/>
      <c r="AU544" s="13"/>
      <c r="AV544" s="13"/>
      <c r="AW544" s="12"/>
      <c r="AX544" s="12"/>
      <c r="AY544" s="13"/>
      <c r="AZ544" s="12"/>
    </row>
    <row r="545" spans="1:53" x14ac:dyDescent="0.25">
      <c r="A545" s="1" t="s">
        <v>2</v>
      </c>
      <c r="B545" s="2">
        <v>3.6</v>
      </c>
      <c r="C545" s="74">
        <f t="shared" si="94"/>
        <v>3.7367079317073175</v>
      </c>
      <c r="D545" s="70">
        <v>-110.982</v>
      </c>
      <c r="E545" s="10">
        <v>37.884</v>
      </c>
      <c r="F545" s="17">
        <v>7</v>
      </c>
      <c r="G545" s="1">
        <v>1979</v>
      </c>
      <c r="H545">
        <v>4</v>
      </c>
      <c r="I545">
        <v>30</v>
      </c>
      <c r="J545">
        <v>2</v>
      </c>
      <c r="K545">
        <v>7</v>
      </c>
      <c r="L545">
        <v>10</v>
      </c>
      <c r="M545" s="73">
        <f t="shared" si="95"/>
        <v>0.16974077375256788</v>
      </c>
      <c r="N545" s="2">
        <v>0.01</v>
      </c>
      <c r="O545" s="3" t="s">
        <v>236</v>
      </c>
      <c r="P545" s="76">
        <f>1/((1/X545^2)+(1/AA545^2))</f>
        <v>2.8811930274120441E-2</v>
      </c>
      <c r="Q545" s="67">
        <f>(P545/X545^2*Y545)+(P545/AA545^2*AB545)</f>
        <v>3.7367079317073175</v>
      </c>
      <c r="R545" s="72">
        <f>SQRT(P545)</f>
        <v>0.16974077375256788</v>
      </c>
      <c r="S545" s="44"/>
      <c r="T545" s="14"/>
      <c r="W545" s="57">
        <v>3.6</v>
      </c>
      <c r="X545" s="72">
        <v>0.249</v>
      </c>
      <c r="Y545" s="56">
        <f t="shared" si="96"/>
        <v>3.6986000000000003</v>
      </c>
      <c r="Z545" s="59">
        <v>3.8</v>
      </c>
      <c r="AA545" s="72">
        <v>0.23200000000000001</v>
      </c>
      <c r="AB545" s="56">
        <f>0.791*(Z545-0.11)+0.851</f>
        <v>3.76979</v>
      </c>
      <c r="AC545" s="44"/>
      <c r="AD545" s="72"/>
      <c r="AE545" s="56"/>
      <c r="AF545" s="45"/>
      <c r="AG545" s="72"/>
      <c r="AH545" s="56"/>
      <c r="AI545" s="45" t="s">
        <v>105</v>
      </c>
      <c r="AK545" s="12"/>
      <c r="AL545" s="12"/>
      <c r="AM545" s="19">
        <v>3.8</v>
      </c>
      <c r="AQ545" s="13"/>
      <c r="AR545" s="13">
        <v>3.6</v>
      </c>
      <c r="AS545" s="13"/>
      <c r="AT545" s="14"/>
      <c r="AU545" s="13"/>
      <c r="AV545" s="13"/>
      <c r="AW545" s="12"/>
      <c r="AX545" s="12"/>
      <c r="AY545" s="13"/>
      <c r="AZ545" s="12"/>
    </row>
    <row r="546" spans="1:53" x14ac:dyDescent="0.25">
      <c r="A546" s="1" t="s">
        <v>2</v>
      </c>
      <c r="B546" s="2">
        <v>2.5</v>
      </c>
      <c r="C546" s="74">
        <f t="shared" si="94"/>
        <v>2.8285</v>
      </c>
      <c r="D546" s="70">
        <v>-112.54600000000001</v>
      </c>
      <c r="E546" s="10">
        <v>42</v>
      </c>
      <c r="F546" s="17">
        <v>2</v>
      </c>
      <c r="G546" s="1">
        <v>1979</v>
      </c>
      <c r="H546">
        <v>5</v>
      </c>
      <c r="I546">
        <v>14</v>
      </c>
      <c r="J546">
        <v>23</v>
      </c>
      <c r="K546">
        <v>15</v>
      </c>
      <c r="L546">
        <v>42</v>
      </c>
      <c r="M546" s="73">
        <f t="shared" si="95"/>
        <v>0.249</v>
      </c>
      <c r="N546" s="2">
        <v>0.01</v>
      </c>
      <c r="O546" s="3" t="s">
        <v>235</v>
      </c>
      <c r="P546" s="76"/>
      <c r="Q546" s="67">
        <f t="shared" ref="Q546:Q561" si="97">Y546</f>
        <v>2.8285</v>
      </c>
      <c r="R546" s="72">
        <f t="shared" ref="R546:R561" si="98">X546</f>
        <v>0.249</v>
      </c>
      <c r="S546" s="44"/>
      <c r="T546" s="14"/>
      <c r="W546" s="57">
        <v>2.5</v>
      </c>
      <c r="X546" s="72">
        <v>0.249</v>
      </c>
      <c r="Y546" s="56">
        <f t="shared" si="96"/>
        <v>2.8285</v>
      </c>
      <c r="Z546" s="47"/>
      <c r="AA546" s="72"/>
      <c r="AB546" s="56"/>
      <c r="AC546" s="44"/>
      <c r="AD546" s="72"/>
      <c r="AE546" s="56"/>
      <c r="AF546" s="45"/>
      <c r="AG546" s="72"/>
      <c r="AH546" s="56"/>
      <c r="AI546" s="45"/>
      <c r="AK546" s="12"/>
      <c r="AL546" s="12"/>
      <c r="AM546" s="19"/>
      <c r="AQ546" s="13"/>
      <c r="AR546" s="13">
        <v>2.5</v>
      </c>
      <c r="AS546" s="13"/>
      <c r="AT546" s="14"/>
      <c r="AU546" s="13"/>
      <c r="AV546" s="13"/>
      <c r="AW546" s="12"/>
      <c r="AX546" s="12"/>
      <c r="AY546" s="13"/>
      <c r="AZ546" s="12"/>
    </row>
    <row r="547" spans="1:53" x14ac:dyDescent="0.25">
      <c r="A547" s="1" t="s">
        <v>2</v>
      </c>
      <c r="B547" s="2">
        <v>2.6</v>
      </c>
      <c r="C547" s="74">
        <f t="shared" si="94"/>
        <v>2.9076</v>
      </c>
      <c r="D547" s="70">
        <v>-112.55200000000001</v>
      </c>
      <c r="E547" s="10">
        <v>41.996000000000002</v>
      </c>
      <c r="F547" s="17">
        <v>1</v>
      </c>
      <c r="G547" s="1">
        <v>1979</v>
      </c>
      <c r="H547">
        <v>5</v>
      </c>
      <c r="I547">
        <v>14</v>
      </c>
      <c r="J547">
        <v>23</v>
      </c>
      <c r="K547">
        <v>21</v>
      </c>
      <c r="L547">
        <v>6.4</v>
      </c>
      <c r="M547" s="73">
        <f t="shared" si="95"/>
        <v>0.249</v>
      </c>
      <c r="N547" s="2">
        <v>0.01</v>
      </c>
      <c r="O547" s="3" t="s">
        <v>235</v>
      </c>
      <c r="P547" s="76"/>
      <c r="Q547" s="67">
        <f t="shared" si="97"/>
        <v>2.9076</v>
      </c>
      <c r="R547" s="72">
        <f t="shared" si="98"/>
        <v>0.249</v>
      </c>
      <c r="S547" s="44"/>
      <c r="T547" s="14"/>
      <c r="W547" s="57">
        <v>2.6</v>
      </c>
      <c r="X547" s="72">
        <v>0.249</v>
      </c>
      <c r="Y547" s="56">
        <f t="shared" si="96"/>
        <v>2.9076</v>
      </c>
      <c r="Z547" s="47"/>
      <c r="AA547" s="72"/>
      <c r="AB547" s="56"/>
      <c r="AC547" s="44"/>
      <c r="AD547" s="72"/>
      <c r="AE547" s="56"/>
      <c r="AF547" s="45"/>
      <c r="AG547" s="72"/>
      <c r="AH547" s="56"/>
      <c r="AI547" s="45"/>
      <c r="AK547" s="12"/>
      <c r="AL547" s="12"/>
      <c r="AM547" s="19"/>
      <c r="AQ547" s="13"/>
      <c r="AR547" s="13">
        <v>2.6</v>
      </c>
      <c r="AS547" s="13"/>
      <c r="AT547" s="14"/>
      <c r="AU547" s="13"/>
      <c r="AV547" s="13"/>
      <c r="AW547" s="12"/>
      <c r="AX547" s="12"/>
      <c r="AY547" s="13"/>
      <c r="AZ547" s="12"/>
    </row>
    <row r="548" spans="1:53" x14ac:dyDescent="0.25">
      <c r="A548" s="1" t="s">
        <v>2</v>
      </c>
      <c r="B548" s="2">
        <v>2.9</v>
      </c>
      <c r="C548" s="74">
        <f t="shared" si="94"/>
        <v>3.1448999999999998</v>
      </c>
      <c r="D548" s="70">
        <v>-112.568</v>
      </c>
      <c r="E548" s="10">
        <v>41.991</v>
      </c>
      <c r="F548" s="17">
        <v>4</v>
      </c>
      <c r="G548" s="1">
        <v>1979</v>
      </c>
      <c r="H548">
        <v>5</v>
      </c>
      <c r="I548">
        <v>15</v>
      </c>
      <c r="J548">
        <v>2</v>
      </c>
      <c r="K548">
        <v>20</v>
      </c>
      <c r="L548">
        <v>22.1</v>
      </c>
      <c r="M548" s="73">
        <f t="shared" si="95"/>
        <v>0.249</v>
      </c>
      <c r="N548" s="2">
        <v>0.01</v>
      </c>
      <c r="O548" s="3" t="s">
        <v>235</v>
      </c>
      <c r="P548" s="76"/>
      <c r="Q548" s="67">
        <f t="shared" si="97"/>
        <v>3.1448999999999998</v>
      </c>
      <c r="R548" s="72">
        <f t="shared" si="98"/>
        <v>0.249</v>
      </c>
      <c r="S548" s="44"/>
      <c r="T548" s="14"/>
      <c r="W548" s="57">
        <v>2.9</v>
      </c>
      <c r="X548" s="72">
        <v>0.249</v>
      </c>
      <c r="Y548" s="56">
        <f t="shared" si="96"/>
        <v>3.1448999999999998</v>
      </c>
      <c r="Z548" s="47"/>
      <c r="AA548" s="72"/>
      <c r="AB548" s="56"/>
      <c r="AC548" s="44"/>
      <c r="AD548" s="72"/>
      <c r="AE548" s="56"/>
      <c r="AF548" s="45"/>
      <c r="AG548" s="72"/>
      <c r="AH548" s="56"/>
      <c r="AI548" s="45"/>
      <c r="AK548" s="12"/>
      <c r="AL548" s="12"/>
      <c r="AM548" s="19"/>
      <c r="AQ548" s="13"/>
      <c r="AR548" s="13">
        <v>2.9</v>
      </c>
      <c r="AS548" s="13"/>
      <c r="AT548" s="14"/>
      <c r="AU548" s="13"/>
      <c r="AV548" s="13"/>
      <c r="AW548" s="12"/>
      <c r="AX548" s="12"/>
      <c r="AY548" s="13"/>
      <c r="AZ548" s="12"/>
    </row>
    <row r="549" spans="1:53" x14ac:dyDescent="0.25">
      <c r="A549" s="1" t="s">
        <v>2</v>
      </c>
      <c r="B549" s="2">
        <v>2.9</v>
      </c>
      <c r="C549" s="74">
        <f t="shared" si="94"/>
        <v>3.1448999999999998</v>
      </c>
      <c r="D549" s="70">
        <v>-112.47199999999999</v>
      </c>
      <c r="E549" s="10">
        <v>38.075000000000003</v>
      </c>
      <c r="F549" s="17">
        <v>7</v>
      </c>
      <c r="G549" s="1">
        <v>1979</v>
      </c>
      <c r="H549">
        <v>5</v>
      </c>
      <c r="I549">
        <v>16</v>
      </c>
      <c r="J549">
        <v>9</v>
      </c>
      <c r="K549">
        <v>26</v>
      </c>
      <c r="L549">
        <v>48.6</v>
      </c>
      <c r="M549" s="73">
        <f t="shared" si="95"/>
        <v>0.249</v>
      </c>
      <c r="N549" s="2">
        <v>0.01</v>
      </c>
      <c r="O549" s="3" t="s">
        <v>235</v>
      </c>
      <c r="P549" s="76"/>
      <c r="Q549" s="67">
        <f t="shared" si="97"/>
        <v>3.1448999999999998</v>
      </c>
      <c r="R549" s="72">
        <f t="shared" si="98"/>
        <v>0.249</v>
      </c>
      <c r="S549" s="44"/>
      <c r="T549" s="14"/>
      <c r="W549" s="57">
        <v>2.9</v>
      </c>
      <c r="X549" s="72">
        <v>0.249</v>
      </c>
      <c r="Y549" s="56">
        <f t="shared" si="96"/>
        <v>3.1448999999999998</v>
      </c>
      <c r="Z549" s="47"/>
      <c r="AA549" s="72"/>
      <c r="AB549" s="56"/>
      <c r="AC549" s="44"/>
      <c r="AD549" s="72"/>
      <c r="AE549" s="56"/>
      <c r="AF549" s="45"/>
      <c r="AG549" s="72"/>
      <c r="AH549" s="56"/>
      <c r="AI549" s="45"/>
      <c r="AK549" s="12"/>
      <c r="AL549" s="12"/>
      <c r="AM549" s="19"/>
      <c r="AQ549" s="13"/>
      <c r="AR549" s="13">
        <v>2.9</v>
      </c>
      <c r="AS549" s="13"/>
      <c r="AT549" s="14"/>
      <c r="AU549" s="13"/>
      <c r="AV549" s="13"/>
      <c r="AW549" s="12"/>
      <c r="AX549" s="12"/>
      <c r="AY549" s="13"/>
      <c r="AZ549" s="12"/>
      <c r="BA549" s="23"/>
    </row>
    <row r="550" spans="1:53" x14ac:dyDescent="0.25">
      <c r="A550" s="1" t="s">
        <v>2</v>
      </c>
      <c r="B550" s="2">
        <v>2.5</v>
      </c>
      <c r="C550" s="74">
        <f t="shared" si="94"/>
        <v>2.8285</v>
      </c>
      <c r="D550" s="70">
        <v>-111.901</v>
      </c>
      <c r="E550" s="10">
        <v>39.9</v>
      </c>
      <c r="F550" s="17">
        <v>5</v>
      </c>
      <c r="G550" s="1">
        <v>1979</v>
      </c>
      <c r="H550">
        <v>5</v>
      </c>
      <c r="I550">
        <v>26</v>
      </c>
      <c r="J550">
        <v>9</v>
      </c>
      <c r="K550">
        <v>55</v>
      </c>
      <c r="L550">
        <v>27</v>
      </c>
      <c r="M550" s="73">
        <f t="shared" si="95"/>
        <v>0.249</v>
      </c>
      <c r="N550" s="2">
        <v>0.01</v>
      </c>
      <c r="O550" s="3" t="s">
        <v>235</v>
      </c>
      <c r="P550" s="76"/>
      <c r="Q550" s="67">
        <f t="shared" si="97"/>
        <v>2.8285</v>
      </c>
      <c r="R550" s="72">
        <f t="shared" si="98"/>
        <v>0.249</v>
      </c>
      <c r="S550" s="44"/>
      <c r="T550" s="14"/>
      <c r="W550" s="57">
        <v>2.5</v>
      </c>
      <c r="X550" s="72">
        <v>0.249</v>
      </c>
      <c r="Y550" s="56">
        <f t="shared" si="96"/>
        <v>2.8285</v>
      </c>
      <c r="Z550" s="47"/>
      <c r="AA550" s="72"/>
      <c r="AB550" s="56"/>
      <c r="AC550" s="44"/>
      <c r="AD550" s="72"/>
      <c r="AE550" s="56"/>
      <c r="AF550" s="45"/>
      <c r="AG550" s="72"/>
      <c r="AH550" s="56"/>
      <c r="AI550" s="45"/>
      <c r="AK550" s="12"/>
      <c r="AL550" s="12"/>
      <c r="AM550" s="19"/>
      <c r="AQ550" s="13"/>
      <c r="AR550" s="13">
        <v>2.5</v>
      </c>
      <c r="AS550" s="13"/>
      <c r="AT550" s="14"/>
      <c r="AU550" s="13"/>
      <c r="AV550" s="13"/>
      <c r="AW550" s="12"/>
      <c r="AX550" s="12"/>
      <c r="AY550" s="13"/>
      <c r="AZ550" s="12"/>
    </row>
    <row r="551" spans="1:53" x14ac:dyDescent="0.25">
      <c r="A551" s="1" t="s">
        <v>2</v>
      </c>
      <c r="B551" s="2">
        <v>2.6</v>
      </c>
      <c r="C551" s="74">
        <f t="shared" si="94"/>
        <v>2.9076</v>
      </c>
      <c r="D551" s="70">
        <v>-111.932</v>
      </c>
      <c r="E551" s="10">
        <v>39.896999999999998</v>
      </c>
      <c r="F551" s="17">
        <v>1</v>
      </c>
      <c r="G551" s="1">
        <v>1979</v>
      </c>
      <c r="H551">
        <v>5</v>
      </c>
      <c r="I551">
        <v>26</v>
      </c>
      <c r="J551">
        <v>11</v>
      </c>
      <c r="K551">
        <v>9</v>
      </c>
      <c r="L551">
        <v>50.8</v>
      </c>
      <c r="M551" s="73">
        <f t="shared" si="95"/>
        <v>0.249</v>
      </c>
      <c r="N551" s="2">
        <v>0.01</v>
      </c>
      <c r="O551" s="3" t="s">
        <v>235</v>
      </c>
      <c r="P551" s="76"/>
      <c r="Q551" s="67">
        <f t="shared" si="97"/>
        <v>2.9076</v>
      </c>
      <c r="R551" s="72">
        <f t="shared" si="98"/>
        <v>0.249</v>
      </c>
      <c r="S551" s="44"/>
      <c r="T551" s="14"/>
      <c r="W551" s="57">
        <v>2.6</v>
      </c>
      <c r="X551" s="72">
        <v>0.249</v>
      </c>
      <c r="Y551" s="56">
        <f t="shared" si="96"/>
        <v>2.9076</v>
      </c>
      <c r="Z551" s="47"/>
      <c r="AA551" s="72"/>
      <c r="AB551" s="56"/>
      <c r="AC551" s="44"/>
      <c r="AD551" s="72"/>
      <c r="AE551" s="56"/>
      <c r="AF551" s="45"/>
      <c r="AG551" s="72"/>
      <c r="AH551" s="56"/>
      <c r="AI551" s="45"/>
      <c r="AK551" s="12"/>
      <c r="AL551" s="12"/>
      <c r="AM551" s="19"/>
      <c r="AQ551" s="13"/>
      <c r="AR551" s="13">
        <v>2.6</v>
      </c>
      <c r="AS551" s="13"/>
      <c r="AT551" s="14"/>
      <c r="AU551" s="13"/>
      <c r="AV551" s="13"/>
      <c r="AW551" s="12"/>
      <c r="AX551" s="12"/>
      <c r="AY551" s="13"/>
      <c r="AZ551" s="12"/>
    </row>
    <row r="552" spans="1:53" s="23" customFormat="1" x14ac:dyDescent="0.25">
      <c r="A552" s="1" t="s">
        <v>2</v>
      </c>
      <c r="B552" s="2">
        <v>2.5</v>
      </c>
      <c r="C552" s="74">
        <f t="shared" si="94"/>
        <v>2.8285</v>
      </c>
      <c r="D552" s="70">
        <v>-111.285</v>
      </c>
      <c r="E552" s="10">
        <v>42.484000000000002</v>
      </c>
      <c r="F552" s="17">
        <v>7</v>
      </c>
      <c r="G552" s="1">
        <v>1979</v>
      </c>
      <c r="H552">
        <v>6</v>
      </c>
      <c r="I552">
        <v>2</v>
      </c>
      <c r="J552">
        <v>9</v>
      </c>
      <c r="K552">
        <v>34</v>
      </c>
      <c r="L552">
        <v>13.7</v>
      </c>
      <c r="M552" s="73">
        <f t="shared" si="95"/>
        <v>0.249</v>
      </c>
      <c r="N552" s="2">
        <v>0.01</v>
      </c>
      <c r="O552" s="3" t="s">
        <v>235</v>
      </c>
      <c r="P552" s="76"/>
      <c r="Q552" s="67">
        <f t="shared" si="97"/>
        <v>2.8285</v>
      </c>
      <c r="R552" s="72">
        <f t="shared" si="98"/>
        <v>0.249</v>
      </c>
      <c r="S552" s="44"/>
      <c r="T552" s="14"/>
      <c r="U552" s="26"/>
      <c r="V552" s="56"/>
      <c r="W552" s="57">
        <v>2.5</v>
      </c>
      <c r="X552" s="72">
        <v>0.249</v>
      </c>
      <c r="Y552" s="56">
        <f t="shared" si="96"/>
        <v>2.8285</v>
      </c>
      <c r="Z552" s="47"/>
      <c r="AA552" s="72"/>
      <c r="AB552" s="56"/>
      <c r="AC552" s="44"/>
      <c r="AD552" s="72"/>
      <c r="AE552" s="56"/>
      <c r="AF552" s="45"/>
      <c r="AG552" s="72"/>
      <c r="AH552" s="56"/>
      <c r="AI552" s="45"/>
      <c r="AJ552" s="13"/>
      <c r="AK552" s="12"/>
      <c r="AL552" s="12"/>
      <c r="AM552" s="19"/>
      <c r="AN552" s="12"/>
      <c r="AO552" s="12"/>
      <c r="AP552" s="13"/>
      <c r="AQ552" s="13"/>
      <c r="AR552" s="13">
        <v>2.5</v>
      </c>
      <c r="AS552" s="13"/>
      <c r="AT552" s="14"/>
      <c r="AU552" s="13"/>
      <c r="AV552" s="13"/>
      <c r="AW552" s="12"/>
      <c r="AX552" s="12"/>
      <c r="AY552" s="13"/>
      <c r="AZ552" s="12"/>
      <c r="BA552"/>
    </row>
    <row r="553" spans="1:53" x14ac:dyDescent="0.25">
      <c r="A553" s="1" t="s">
        <v>2</v>
      </c>
      <c r="B553" s="2">
        <v>3.3</v>
      </c>
      <c r="C553" s="74">
        <f t="shared" si="94"/>
        <v>3.4613</v>
      </c>
      <c r="D553" s="70">
        <v>-111.32599999999999</v>
      </c>
      <c r="E553" s="10">
        <v>42.488999999999997</v>
      </c>
      <c r="F553" s="17">
        <v>7</v>
      </c>
      <c r="G553" s="1">
        <v>1979</v>
      </c>
      <c r="H553">
        <v>6</v>
      </c>
      <c r="I553">
        <v>3</v>
      </c>
      <c r="J553">
        <v>4</v>
      </c>
      <c r="K553">
        <v>58</v>
      </c>
      <c r="L553">
        <v>25.8</v>
      </c>
      <c r="M553" s="73">
        <f t="shared" si="95"/>
        <v>0.249</v>
      </c>
      <c r="N553" s="2">
        <v>0.01</v>
      </c>
      <c r="O553" s="3" t="s">
        <v>235</v>
      </c>
      <c r="P553" s="76"/>
      <c r="Q553" s="67">
        <f t="shared" si="97"/>
        <v>3.4613</v>
      </c>
      <c r="R553" s="72">
        <f t="shared" si="98"/>
        <v>0.249</v>
      </c>
      <c r="S553" s="44"/>
      <c r="T553" s="14"/>
      <c r="W553" s="57">
        <v>3.3</v>
      </c>
      <c r="X553" s="72">
        <v>0.249</v>
      </c>
      <c r="Y553" s="56">
        <f t="shared" si="96"/>
        <v>3.4613</v>
      </c>
      <c r="Z553" s="47"/>
      <c r="AA553" s="72"/>
      <c r="AB553" s="56"/>
      <c r="AC553" s="44"/>
      <c r="AD553" s="72"/>
      <c r="AE553" s="56"/>
      <c r="AF553" s="45"/>
      <c r="AG553" s="72"/>
      <c r="AH553" s="56"/>
      <c r="AI553" s="45"/>
      <c r="AK553" s="12"/>
      <c r="AL553" s="12"/>
      <c r="AM553" s="19"/>
      <c r="AQ553" s="13"/>
      <c r="AR553" s="13">
        <v>3.3</v>
      </c>
      <c r="AS553" s="13"/>
      <c r="AT553" s="14"/>
      <c r="AU553" s="13"/>
      <c r="AV553" s="13"/>
      <c r="AW553" s="12"/>
      <c r="AX553" s="12"/>
      <c r="AY553" s="13"/>
      <c r="AZ553" s="12"/>
    </row>
    <row r="554" spans="1:53" x14ac:dyDescent="0.25">
      <c r="A554" s="1" t="s">
        <v>2</v>
      </c>
      <c r="B554" s="2">
        <v>3.2</v>
      </c>
      <c r="C554" s="74">
        <f t="shared" si="94"/>
        <v>3.3822000000000001</v>
      </c>
      <c r="D554" s="70">
        <v>-111.34099999999999</v>
      </c>
      <c r="E554" s="10">
        <v>42.475999999999999</v>
      </c>
      <c r="F554" s="17">
        <v>7</v>
      </c>
      <c r="G554" s="1">
        <v>1979</v>
      </c>
      <c r="H554">
        <v>6</v>
      </c>
      <c r="I554">
        <v>7</v>
      </c>
      <c r="J554">
        <v>16</v>
      </c>
      <c r="K554">
        <v>36</v>
      </c>
      <c r="L554">
        <v>45.3</v>
      </c>
      <c r="M554" s="73">
        <f t="shared" si="95"/>
        <v>0.249</v>
      </c>
      <c r="N554" s="2">
        <v>0.01</v>
      </c>
      <c r="O554" s="3" t="s">
        <v>235</v>
      </c>
      <c r="P554" s="76"/>
      <c r="Q554" s="67">
        <f t="shared" si="97"/>
        <v>3.3822000000000001</v>
      </c>
      <c r="R554" s="72">
        <f t="shared" si="98"/>
        <v>0.249</v>
      </c>
      <c r="S554" s="44"/>
      <c r="T554" s="14"/>
      <c r="W554" s="57">
        <v>3.2</v>
      </c>
      <c r="X554" s="72">
        <v>0.249</v>
      </c>
      <c r="Y554" s="56">
        <f t="shared" si="96"/>
        <v>3.3822000000000001</v>
      </c>
      <c r="Z554" s="47"/>
      <c r="AA554" s="72"/>
      <c r="AB554" s="56"/>
      <c r="AC554" s="44"/>
      <c r="AD554" s="72"/>
      <c r="AE554" s="56"/>
      <c r="AF554" s="45"/>
      <c r="AG554" s="72"/>
      <c r="AH554" s="56"/>
      <c r="AI554" s="45"/>
      <c r="AK554" s="12"/>
      <c r="AL554" s="12"/>
      <c r="AM554" s="19"/>
      <c r="AQ554" s="13"/>
      <c r="AR554" s="13">
        <v>3.2</v>
      </c>
      <c r="AS554" s="13"/>
      <c r="AT554" s="14"/>
      <c r="AU554" s="13"/>
      <c r="AV554" s="13"/>
      <c r="AW554" s="12"/>
      <c r="AX554" s="12"/>
      <c r="AY554" s="13"/>
      <c r="AZ554" s="12"/>
    </row>
    <row r="555" spans="1:53" x14ac:dyDescent="0.25">
      <c r="A555" s="1" t="s">
        <v>2</v>
      </c>
      <c r="B555" s="2">
        <v>2.6</v>
      </c>
      <c r="C555" s="74">
        <f t="shared" si="94"/>
        <v>2.9076</v>
      </c>
      <c r="D555" s="70">
        <v>-110.85899999999999</v>
      </c>
      <c r="E555" s="10">
        <v>37.847000000000001</v>
      </c>
      <c r="F555" s="17">
        <v>7</v>
      </c>
      <c r="G555" s="1">
        <v>1979</v>
      </c>
      <c r="H555">
        <v>6</v>
      </c>
      <c r="I555">
        <v>11</v>
      </c>
      <c r="J555">
        <v>9</v>
      </c>
      <c r="K555">
        <v>4</v>
      </c>
      <c r="L555">
        <v>6.6</v>
      </c>
      <c r="M555" s="73">
        <f t="shared" si="95"/>
        <v>0.249</v>
      </c>
      <c r="N555" s="2">
        <v>0.01</v>
      </c>
      <c r="O555" s="3" t="s">
        <v>235</v>
      </c>
      <c r="P555" s="76"/>
      <c r="Q555" s="67">
        <f t="shared" si="97"/>
        <v>2.9076</v>
      </c>
      <c r="R555" s="72">
        <f t="shared" si="98"/>
        <v>0.249</v>
      </c>
      <c r="S555" s="44"/>
      <c r="T555" s="14"/>
      <c r="W555" s="57">
        <v>2.6</v>
      </c>
      <c r="X555" s="72">
        <v>0.249</v>
      </c>
      <c r="Y555" s="56">
        <f t="shared" si="96"/>
        <v>2.9076</v>
      </c>
      <c r="Z555" s="47"/>
      <c r="AA555" s="72"/>
      <c r="AB555" s="56"/>
      <c r="AC555" s="44"/>
      <c r="AD555" s="72"/>
      <c r="AE555" s="56"/>
      <c r="AF555" s="45"/>
      <c r="AG555" s="72"/>
      <c r="AH555" s="56"/>
      <c r="AI555" s="45"/>
      <c r="AK555" s="12"/>
      <c r="AL555" s="12"/>
      <c r="AM555" s="19"/>
      <c r="AQ555" s="13"/>
      <c r="AR555" s="13">
        <v>2.6</v>
      </c>
      <c r="AS555" s="13"/>
      <c r="AT555" s="14"/>
      <c r="AU555" s="13"/>
      <c r="AV555" s="13"/>
      <c r="AW555" s="12"/>
      <c r="AX555" s="12"/>
      <c r="AY555" s="13"/>
      <c r="AZ555" s="12"/>
    </row>
    <row r="556" spans="1:53" x14ac:dyDescent="0.25">
      <c r="A556" s="1" t="s">
        <v>2</v>
      </c>
      <c r="B556" s="2">
        <v>2.8</v>
      </c>
      <c r="C556" s="74">
        <f t="shared" si="94"/>
        <v>3.0657999999999999</v>
      </c>
      <c r="D556" s="70">
        <v>-112.828</v>
      </c>
      <c r="E556" s="10">
        <v>38.045999999999999</v>
      </c>
      <c r="F556" s="17">
        <v>7</v>
      </c>
      <c r="G556" s="1">
        <v>1979</v>
      </c>
      <c r="H556">
        <v>6</v>
      </c>
      <c r="I556">
        <v>12</v>
      </c>
      <c r="J556">
        <v>13</v>
      </c>
      <c r="K556">
        <v>15</v>
      </c>
      <c r="L556">
        <v>34.1</v>
      </c>
      <c r="M556" s="73">
        <f t="shared" si="95"/>
        <v>0.249</v>
      </c>
      <c r="N556" s="2">
        <v>0.01</v>
      </c>
      <c r="O556" s="3" t="s">
        <v>235</v>
      </c>
      <c r="P556" s="76"/>
      <c r="Q556" s="67">
        <f t="shared" si="97"/>
        <v>3.0657999999999999</v>
      </c>
      <c r="R556" s="72">
        <f t="shared" si="98"/>
        <v>0.249</v>
      </c>
      <c r="S556" s="44"/>
      <c r="T556" s="14"/>
      <c r="W556" s="57">
        <v>2.8</v>
      </c>
      <c r="X556" s="72">
        <v>0.249</v>
      </c>
      <c r="Y556" s="56">
        <f t="shared" si="96"/>
        <v>3.0657999999999999</v>
      </c>
      <c r="Z556" s="47"/>
      <c r="AA556" s="72"/>
      <c r="AB556" s="56"/>
      <c r="AC556" s="44"/>
      <c r="AD556" s="72"/>
      <c r="AE556" s="56"/>
      <c r="AF556" s="45"/>
      <c r="AG556" s="72"/>
      <c r="AH556" s="56"/>
      <c r="AI556" s="45"/>
      <c r="AK556" s="12"/>
      <c r="AL556" s="12"/>
      <c r="AM556" s="19"/>
      <c r="AQ556" s="13"/>
      <c r="AR556" s="13">
        <v>2.8</v>
      </c>
      <c r="AS556" s="13"/>
      <c r="AT556" s="14"/>
      <c r="AU556" s="13"/>
      <c r="AV556" s="13"/>
      <c r="AW556" s="12"/>
      <c r="AX556" s="12"/>
      <c r="AY556" s="13"/>
      <c r="AZ556" s="12"/>
    </row>
    <row r="557" spans="1:53" x14ac:dyDescent="0.25">
      <c r="A557" s="1" t="s">
        <v>2</v>
      </c>
      <c r="B557" s="2">
        <v>3</v>
      </c>
      <c r="C557" s="74">
        <f t="shared" si="94"/>
        <v>3.2240000000000002</v>
      </c>
      <c r="D557" s="70">
        <v>-110.905</v>
      </c>
      <c r="E557" s="10">
        <v>37.860999999999997</v>
      </c>
      <c r="F557" s="17">
        <v>7</v>
      </c>
      <c r="G557" s="1">
        <v>1979</v>
      </c>
      <c r="H557">
        <v>6</v>
      </c>
      <c r="I557">
        <v>16</v>
      </c>
      <c r="J557">
        <v>1</v>
      </c>
      <c r="K557">
        <v>8</v>
      </c>
      <c r="L557">
        <v>44.7</v>
      </c>
      <c r="M557" s="73">
        <f t="shared" si="95"/>
        <v>0.249</v>
      </c>
      <c r="N557" s="2">
        <v>0.01</v>
      </c>
      <c r="O557" s="3" t="s">
        <v>235</v>
      </c>
      <c r="P557" s="76"/>
      <c r="Q557" s="67">
        <f t="shared" si="97"/>
        <v>3.2240000000000002</v>
      </c>
      <c r="R557" s="72">
        <f t="shared" si="98"/>
        <v>0.249</v>
      </c>
      <c r="S557" s="44"/>
      <c r="T557" s="14"/>
      <c r="W557" s="59">
        <v>3</v>
      </c>
      <c r="X557" s="72">
        <v>0.249</v>
      </c>
      <c r="Y557" s="56">
        <f t="shared" si="96"/>
        <v>3.2240000000000002</v>
      </c>
      <c r="Z557" s="47"/>
      <c r="AA557" s="72"/>
      <c r="AB557" s="56"/>
      <c r="AC557" s="44"/>
      <c r="AD557" s="72"/>
      <c r="AE557" s="56"/>
      <c r="AF557" s="45"/>
      <c r="AG557" s="72"/>
      <c r="AH557" s="56"/>
      <c r="AI557" s="45"/>
      <c r="AK557" s="12"/>
      <c r="AL557" s="12"/>
      <c r="AM557" s="19"/>
      <c r="AQ557" s="13"/>
      <c r="AR557" s="19">
        <v>3</v>
      </c>
      <c r="AS557" s="13"/>
      <c r="AT557" s="14"/>
      <c r="AU557" s="13"/>
      <c r="AV557" s="13"/>
      <c r="AW557" s="12"/>
      <c r="AX557" s="12"/>
      <c r="AY557" s="13"/>
      <c r="AZ557" s="12"/>
    </row>
    <row r="558" spans="1:53" x14ac:dyDescent="0.25">
      <c r="A558" s="1" t="s">
        <v>2</v>
      </c>
      <c r="B558" s="2">
        <v>3.1</v>
      </c>
      <c r="C558" s="74">
        <f t="shared" si="94"/>
        <v>3.3031000000000001</v>
      </c>
      <c r="D558" s="70">
        <v>-110.95</v>
      </c>
      <c r="E558" s="10">
        <v>37.901000000000003</v>
      </c>
      <c r="F558" s="17">
        <v>7</v>
      </c>
      <c r="G558" s="1">
        <v>1979</v>
      </c>
      <c r="H558">
        <v>6</v>
      </c>
      <c r="I558">
        <v>22</v>
      </c>
      <c r="J558">
        <v>20</v>
      </c>
      <c r="K558">
        <v>24</v>
      </c>
      <c r="L558">
        <v>34.1</v>
      </c>
      <c r="M558" s="73">
        <f t="shared" si="95"/>
        <v>0.249</v>
      </c>
      <c r="N558" s="2">
        <v>0.01</v>
      </c>
      <c r="O558" s="3" t="s">
        <v>235</v>
      </c>
      <c r="P558" s="76"/>
      <c r="Q558" s="67">
        <f t="shared" si="97"/>
        <v>3.3031000000000001</v>
      </c>
      <c r="R558" s="72">
        <f t="shared" si="98"/>
        <v>0.249</v>
      </c>
      <c r="S558" s="44"/>
      <c r="T558" s="14"/>
      <c r="W558" s="57">
        <v>3.1</v>
      </c>
      <c r="X558" s="72">
        <v>0.249</v>
      </c>
      <c r="Y558" s="56">
        <f t="shared" si="96"/>
        <v>3.3031000000000001</v>
      </c>
      <c r="Z558" s="47"/>
      <c r="AA558" s="72"/>
      <c r="AB558" s="56"/>
      <c r="AC558" s="44"/>
      <c r="AD558" s="72"/>
      <c r="AE558" s="56"/>
      <c r="AF558" s="45"/>
      <c r="AG558" s="72"/>
      <c r="AH558" s="56"/>
      <c r="AI558" s="45"/>
      <c r="AK558" s="12"/>
      <c r="AL558" s="12"/>
      <c r="AM558" s="19"/>
      <c r="AQ558" s="13"/>
      <c r="AR558" s="13">
        <v>3.1</v>
      </c>
      <c r="AS558" s="13"/>
      <c r="AT558" s="14"/>
      <c r="AU558" s="13"/>
      <c r="AV558" s="13"/>
      <c r="AW558" s="12"/>
      <c r="AX558" s="12"/>
      <c r="AY558" s="13"/>
      <c r="AZ558" s="12"/>
    </row>
    <row r="559" spans="1:53" x14ac:dyDescent="0.25">
      <c r="A559" s="1" t="s">
        <v>2</v>
      </c>
      <c r="B559" s="2">
        <v>2.7</v>
      </c>
      <c r="C559" s="74">
        <f t="shared" si="94"/>
        <v>2.9867000000000004</v>
      </c>
      <c r="D559" s="70">
        <v>-110.949</v>
      </c>
      <c r="E559" s="10">
        <v>37.905000000000001</v>
      </c>
      <c r="F559" s="17">
        <v>7</v>
      </c>
      <c r="G559" s="1">
        <v>1979</v>
      </c>
      <c r="H559">
        <v>7</v>
      </c>
      <c r="I559">
        <v>2</v>
      </c>
      <c r="J559">
        <v>4</v>
      </c>
      <c r="K559">
        <v>15</v>
      </c>
      <c r="L559">
        <v>53.4</v>
      </c>
      <c r="M559" s="73">
        <f t="shared" si="95"/>
        <v>0.249</v>
      </c>
      <c r="N559" s="2">
        <v>0.01</v>
      </c>
      <c r="O559" s="3" t="s">
        <v>235</v>
      </c>
      <c r="P559" s="76"/>
      <c r="Q559" s="67">
        <f t="shared" si="97"/>
        <v>2.9867000000000004</v>
      </c>
      <c r="R559" s="72">
        <f t="shared" si="98"/>
        <v>0.249</v>
      </c>
      <c r="S559" s="44"/>
      <c r="T559" s="14"/>
      <c r="W559" s="57">
        <v>2.7</v>
      </c>
      <c r="X559" s="72">
        <v>0.249</v>
      </c>
      <c r="Y559" s="56">
        <f t="shared" si="96"/>
        <v>2.9867000000000004</v>
      </c>
      <c r="Z559" s="47"/>
      <c r="AA559" s="72"/>
      <c r="AB559" s="56"/>
      <c r="AC559" s="44"/>
      <c r="AD559" s="72"/>
      <c r="AE559" s="56"/>
      <c r="AF559" s="45"/>
      <c r="AG559" s="72"/>
      <c r="AH559" s="56"/>
      <c r="AI559" s="45"/>
      <c r="AK559" s="12"/>
      <c r="AL559" s="12"/>
      <c r="AM559" s="19"/>
      <c r="AQ559" s="13"/>
      <c r="AR559" s="13">
        <v>2.7</v>
      </c>
      <c r="AS559" s="13"/>
      <c r="AT559" s="14"/>
      <c r="AU559" s="13"/>
      <c r="AV559" s="13"/>
      <c r="AW559" s="12"/>
      <c r="AX559" s="12"/>
      <c r="AY559" s="13"/>
      <c r="AZ559" s="12"/>
    </row>
    <row r="560" spans="1:53" x14ac:dyDescent="0.25">
      <c r="A560" s="1" t="s">
        <v>2</v>
      </c>
      <c r="B560" s="2">
        <v>2.5</v>
      </c>
      <c r="C560" s="74">
        <f t="shared" si="94"/>
        <v>2.8285</v>
      </c>
      <c r="D560" s="70">
        <v>-112.834</v>
      </c>
      <c r="E560" s="10">
        <v>41.598999999999997</v>
      </c>
      <c r="F560" s="17">
        <v>10</v>
      </c>
      <c r="G560" s="1">
        <v>1979</v>
      </c>
      <c r="H560">
        <v>7</v>
      </c>
      <c r="I560">
        <v>7</v>
      </c>
      <c r="J560">
        <v>23</v>
      </c>
      <c r="K560">
        <v>55</v>
      </c>
      <c r="L560">
        <v>54.6</v>
      </c>
      <c r="M560" s="73">
        <f t="shared" si="95"/>
        <v>0.249</v>
      </c>
      <c r="N560" s="2">
        <v>0.01</v>
      </c>
      <c r="O560" s="3" t="s">
        <v>235</v>
      </c>
      <c r="P560" s="76"/>
      <c r="Q560" s="67">
        <f t="shared" si="97"/>
        <v>2.8285</v>
      </c>
      <c r="R560" s="72">
        <f t="shared" si="98"/>
        <v>0.249</v>
      </c>
      <c r="S560" s="44"/>
      <c r="T560" s="14"/>
      <c r="W560" s="57">
        <v>2.5</v>
      </c>
      <c r="X560" s="72">
        <v>0.249</v>
      </c>
      <c r="Y560" s="56">
        <f t="shared" si="96"/>
        <v>2.8285</v>
      </c>
      <c r="Z560" s="47"/>
      <c r="AA560" s="72"/>
      <c r="AB560" s="56"/>
      <c r="AC560" s="44"/>
      <c r="AD560" s="72"/>
      <c r="AE560" s="56"/>
      <c r="AF560" s="45"/>
      <c r="AG560" s="72"/>
      <c r="AH560" s="56"/>
      <c r="AI560" s="45"/>
      <c r="AK560" s="12"/>
      <c r="AL560" s="12"/>
      <c r="AM560" s="19"/>
      <c r="AQ560" s="13"/>
      <c r="AR560" s="13">
        <v>2.5</v>
      </c>
      <c r="AS560" s="13"/>
      <c r="AT560" s="14"/>
      <c r="AU560" s="13"/>
      <c r="AV560" s="13"/>
      <c r="AW560" s="12"/>
      <c r="AX560" s="12"/>
      <c r="AY560" s="13"/>
      <c r="AZ560" s="12"/>
    </row>
    <row r="561" spans="1:52" x14ac:dyDescent="0.25">
      <c r="A561" s="1" t="s">
        <v>2</v>
      </c>
      <c r="B561" s="2">
        <v>3.1</v>
      </c>
      <c r="C561" s="74">
        <f t="shared" si="94"/>
        <v>3.3031000000000001</v>
      </c>
      <c r="D561" s="70">
        <v>-110.592</v>
      </c>
      <c r="E561" s="10">
        <v>37.591999999999999</v>
      </c>
      <c r="F561" s="17">
        <v>7</v>
      </c>
      <c r="G561" s="1">
        <v>1979</v>
      </c>
      <c r="H561">
        <v>7</v>
      </c>
      <c r="I561">
        <v>25</v>
      </c>
      <c r="J561">
        <v>23</v>
      </c>
      <c r="K561">
        <v>56</v>
      </c>
      <c r="L561">
        <v>11.7</v>
      </c>
      <c r="M561" s="73">
        <f t="shared" si="95"/>
        <v>0.249</v>
      </c>
      <c r="N561" s="2">
        <v>0.01</v>
      </c>
      <c r="O561" s="3" t="s">
        <v>235</v>
      </c>
      <c r="P561" s="76"/>
      <c r="Q561" s="67">
        <f t="shared" si="97"/>
        <v>3.3031000000000001</v>
      </c>
      <c r="R561" s="72">
        <f t="shared" si="98"/>
        <v>0.249</v>
      </c>
      <c r="S561" s="44"/>
      <c r="T561" s="14"/>
      <c r="W561" s="57">
        <v>3.1</v>
      </c>
      <c r="X561" s="72">
        <v>0.249</v>
      </c>
      <c r="Y561" s="56">
        <f t="shared" si="96"/>
        <v>3.3031000000000001</v>
      </c>
      <c r="Z561" s="47"/>
      <c r="AA561" s="72"/>
      <c r="AB561" s="56"/>
      <c r="AC561" s="44"/>
      <c r="AD561" s="72"/>
      <c r="AE561" s="56"/>
      <c r="AF561" s="45"/>
      <c r="AG561" s="72"/>
      <c r="AH561" s="56"/>
      <c r="AI561" s="45"/>
      <c r="AK561" s="12"/>
      <c r="AL561" s="12"/>
      <c r="AM561" s="19"/>
      <c r="AQ561" s="13"/>
      <c r="AR561" s="13">
        <v>3.1</v>
      </c>
      <c r="AS561" s="13"/>
      <c r="AT561" s="14"/>
      <c r="AU561" s="13"/>
      <c r="AV561" s="13"/>
      <c r="AW561" s="12"/>
      <c r="AX561" s="12"/>
      <c r="AY561" s="13"/>
      <c r="AZ561" s="12"/>
    </row>
    <row r="562" spans="1:52" x14ac:dyDescent="0.25">
      <c r="A562" s="21" t="s">
        <v>2</v>
      </c>
      <c r="B562" s="13">
        <v>3.6</v>
      </c>
      <c r="C562" s="42">
        <f t="shared" si="94"/>
        <v>3.6946964728744183</v>
      </c>
      <c r="D562" s="71">
        <v>-113.66800000000001</v>
      </c>
      <c r="E562" s="18">
        <v>36.981000000000002</v>
      </c>
      <c r="F562" s="20">
        <v>7</v>
      </c>
      <c r="G562" s="21">
        <v>1979</v>
      </c>
      <c r="H562" s="12">
        <v>8</v>
      </c>
      <c r="I562" s="12">
        <v>5</v>
      </c>
      <c r="J562" s="12">
        <v>19</v>
      </c>
      <c r="K562" s="12">
        <v>10</v>
      </c>
      <c r="L562" s="12">
        <v>21.4</v>
      </c>
      <c r="M562" s="73">
        <f t="shared" si="95"/>
        <v>0.16297775980348159</v>
      </c>
      <c r="N562" s="2">
        <v>0.01</v>
      </c>
      <c r="O562" s="3" t="s">
        <v>236</v>
      </c>
      <c r="P562" s="76">
        <f>1/((1/U562^2)+(1/AA562^2))</f>
        <v>2.6561750190561336E-2</v>
      </c>
      <c r="Q562" s="67">
        <f>(P562/U562^2*V562)+(P562/AA562^2*AB562)</f>
        <v>3.6946964728744183</v>
      </c>
      <c r="R562" s="72">
        <f>SQRT(P562)</f>
        <v>0.16297775980348159</v>
      </c>
      <c r="S562" s="57">
        <v>3.6</v>
      </c>
      <c r="T562" s="14" t="s">
        <v>3</v>
      </c>
      <c r="U562" s="26">
        <v>0.22900000000000001</v>
      </c>
      <c r="V562" s="56">
        <f>0.791*S562+0.851</f>
        <v>3.6986000000000003</v>
      </c>
      <c r="W562" s="44"/>
      <c r="X562" s="72"/>
      <c r="Z562" s="59">
        <v>3.7</v>
      </c>
      <c r="AA562" s="72">
        <v>0.23200000000000001</v>
      </c>
      <c r="AB562" s="56">
        <f>0.791*(Z562-0.11)+0.851</f>
        <v>3.6906900000000005</v>
      </c>
      <c r="AC562" s="44"/>
      <c r="AD562" s="72"/>
      <c r="AE562" s="56"/>
      <c r="AF562" s="45"/>
      <c r="AG562" s="72"/>
      <c r="AH562" s="56"/>
      <c r="AI562" s="45" t="s">
        <v>20</v>
      </c>
      <c r="AK562" s="12"/>
      <c r="AL562" s="12"/>
      <c r="AM562" s="19">
        <v>3.7</v>
      </c>
      <c r="AQ562" s="13"/>
      <c r="AR562" s="13"/>
      <c r="AS562" s="13">
        <v>3.6</v>
      </c>
      <c r="AT562" s="14" t="s">
        <v>3</v>
      </c>
      <c r="AU562" s="13"/>
      <c r="AV562" s="13"/>
      <c r="AW562" s="12"/>
      <c r="AX562" s="12"/>
      <c r="AY562" s="13"/>
      <c r="AZ562" s="12"/>
    </row>
    <row r="563" spans="1:52" x14ac:dyDescent="0.25">
      <c r="A563" s="1" t="s">
        <v>2</v>
      </c>
      <c r="B563" s="2">
        <v>2.5</v>
      </c>
      <c r="C563" s="74">
        <f t="shared" si="94"/>
        <v>2.8285</v>
      </c>
      <c r="D563" s="70">
        <v>-113.91800000000001</v>
      </c>
      <c r="E563" s="10">
        <v>36.805</v>
      </c>
      <c r="F563" s="17">
        <v>7</v>
      </c>
      <c r="G563" s="1">
        <v>1979</v>
      </c>
      <c r="H563">
        <v>8</v>
      </c>
      <c r="I563">
        <v>5</v>
      </c>
      <c r="J563">
        <v>19</v>
      </c>
      <c r="K563">
        <v>32</v>
      </c>
      <c r="L563">
        <v>35.5</v>
      </c>
      <c r="M563" s="73">
        <f t="shared" si="95"/>
        <v>0.249</v>
      </c>
      <c r="N563" s="2">
        <v>0.01</v>
      </c>
      <c r="O563" s="3" t="s">
        <v>235</v>
      </c>
      <c r="P563" s="76"/>
      <c r="Q563" s="67">
        <f>Y563</f>
        <v>2.8285</v>
      </c>
      <c r="R563" s="72">
        <f>X563</f>
        <v>0.249</v>
      </c>
      <c r="S563" s="44"/>
      <c r="T563" s="14"/>
      <c r="W563" s="57">
        <v>2.5</v>
      </c>
      <c r="X563" s="72">
        <v>0.249</v>
      </c>
      <c r="Y563" s="56">
        <f>0.791*W563+0.851</f>
        <v>2.8285</v>
      </c>
      <c r="Z563" s="47"/>
      <c r="AA563" s="72"/>
      <c r="AB563" s="56"/>
      <c r="AC563" s="44"/>
      <c r="AD563" s="72"/>
      <c r="AE563" s="56"/>
      <c r="AF563" s="45"/>
      <c r="AG563" s="72"/>
      <c r="AH563" s="56"/>
      <c r="AI563" s="45"/>
      <c r="AK563" s="12"/>
      <c r="AL563" s="12"/>
      <c r="AM563" s="19"/>
      <c r="AQ563" s="13"/>
      <c r="AR563" s="13">
        <v>2.5</v>
      </c>
      <c r="AS563" s="13"/>
      <c r="AT563" s="14"/>
      <c r="AU563" s="13"/>
      <c r="AV563" s="13"/>
      <c r="AW563" s="12"/>
      <c r="AX563" s="12"/>
      <c r="AY563" s="13"/>
      <c r="AZ563" s="12"/>
    </row>
    <row r="564" spans="1:52" x14ac:dyDescent="0.25">
      <c r="A564" s="1" t="s">
        <v>2</v>
      </c>
      <c r="B564" s="2">
        <v>2.5</v>
      </c>
      <c r="C564" s="74">
        <f t="shared" si="94"/>
        <v>2.8285</v>
      </c>
      <c r="D564" s="70">
        <v>-110.997</v>
      </c>
      <c r="E564" s="10">
        <v>37.960999999999999</v>
      </c>
      <c r="F564" s="17">
        <v>7</v>
      </c>
      <c r="G564" s="1">
        <v>1979</v>
      </c>
      <c r="H564">
        <v>8</v>
      </c>
      <c r="I564">
        <v>16</v>
      </c>
      <c r="J564">
        <v>6</v>
      </c>
      <c r="K564">
        <v>29</v>
      </c>
      <c r="L564">
        <v>42.5</v>
      </c>
      <c r="M564" s="73">
        <f t="shared" si="95"/>
        <v>0.249</v>
      </c>
      <c r="N564" s="2">
        <v>0.01</v>
      </c>
      <c r="O564" s="3" t="s">
        <v>235</v>
      </c>
      <c r="P564" s="76"/>
      <c r="Q564" s="67">
        <f>Y564</f>
        <v>2.8285</v>
      </c>
      <c r="R564" s="72">
        <f>X564</f>
        <v>0.249</v>
      </c>
      <c r="S564" s="44"/>
      <c r="T564" s="14"/>
      <c r="W564" s="57">
        <v>2.5</v>
      </c>
      <c r="X564" s="72">
        <v>0.249</v>
      </c>
      <c r="Y564" s="56">
        <f>0.791*W564+0.851</f>
        <v>2.8285</v>
      </c>
      <c r="Z564" s="47"/>
      <c r="AA564" s="72"/>
      <c r="AB564" s="56"/>
      <c r="AC564" s="44"/>
      <c r="AD564" s="72"/>
      <c r="AE564" s="56"/>
      <c r="AF564" s="45"/>
      <c r="AG564" s="72"/>
      <c r="AH564" s="56"/>
      <c r="AI564" s="45"/>
      <c r="AK564" s="12"/>
      <c r="AL564" s="12"/>
      <c r="AM564" s="19"/>
      <c r="AQ564" s="13"/>
      <c r="AR564" s="13">
        <v>2.5</v>
      </c>
      <c r="AS564" s="13"/>
      <c r="AT564" s="14"/>
      <c r="AU564" s="13"/>
      <c r="AV564" s="13"/>
      <c r="AW564" s="12"/>
      <c r="AX564" s="12"/>
      <c r="AY564" s="13"/>
      <c r="AZ564" s="12"/>
    </row>
    <row r="565" spans="1:52" x14ac:dyDescent="0.25">
      <c r="A565" s="1" t="s">
        <v>2</v>
      </c>
      <c r="B565" s="2">
        <v>3.1</v>
      </c>
      <c r="C565" s="74">
        <f t="shared" si="94"/>
        <v>3.3031000000000001</v>
      </c>
      <c r="D565" s="70">
        <v>-112.724</v>
      </c>
      <c r="E565" s="10">
        <v>37.76</v>
      </c>
      <c r="F565" s="17">
        <v>7</v>
      </c>
      <c r="G565" s="1">
        <v>1979</v>
      </c>
      <c r="H565">
        <v>8</v>
      </c>
      <c r="I565">
        <v>16</v>
      </c>
      <c r="J565">
        <v>17</v>
      </c>
      <c r="K565">
        <v>33</v>
      </c>
      <c r="L565">
        <v>5</v>
      </c>
      <c r="M565" s="73">
        <f t="shared" si="95"/>
        <v>0.22900000000000001</v>
      </c>
      <c r="N565" s="2">
        <v>0.01</v>
      </c>
      <c r="O565" s="3" t="s">
        <v>235</v>
      </c>
      <c r="P565" s="76"/>
      <c r="Q565" s="67">
        <f>V565</f>
        <v>3.3031000000000001</v>
      </c>
      <c r="R565" s="72">
        <f>U565</f>
        <v>0.22900000000000001</v>
      </c>
      <c r="S565" s="57">
        <v>3.1</v>
      </c>
      <c r="T565" s="14" t="s">
        <v>3</v>
      </c>
      <c r="U565" s="26">
        <v>0.22900000000000001</v>
      </c>
      <c r="V565" s="56">
        <f>0.791*S565+0.851</f>
        <v>3.3031000000000001</v>
      </c>
      <c r="W565" s="44"/>
      <c r="X565" s="72"/>
      <c r="Z565" s="47"/>
      <c r="AA565" s="72"/>
      <c r="AB565" s="56"/>
      <c r="AC565" s="44"/>
      <c r="AD565" s="72"/>
      <c r="AE565" s="56"/>
      <c r="AF565" s="45"/>
      <c r="AG565" s="72"/>
      <c r="AH565" s="56"/>
      <c r="AI565" s="45"/>
      <c r="AK565" s="12"/>
      <c r="AL565" s="12"/>
      <c r="AM565" s="19"/>
      <c r="AQ565" s="13"/>
      <c r="AR565" s="13"/>
      <c r="AS565" s="13">
        <v>3.1</v>
      </c>
      <c r="AT565" s="14" t="s">
        <v>3</v>
      </c>
      <c r="AU565" s="13"/>
      <c r="AV565" s="13"/>
      <c r="AW565" s="12"/>
      <c r="AX565" s="12"/>
      <c r="AY565" s="13"/>
      <c r="AZ565" s="12"/>
    </row>
    <row r="566" spans="1:52" x14ac:dyDescent="0.25">
      <c r="A566" s="1" t="s">
        <v>2</v>
      </c>
      <c r="B566" s="2">
        <v>2.5</v>
      </c>
      <c r="C566" s="74">
        <f t="shared" si="94"/>
        <v>2.8285</v>
      </c>
      <c r="D566" s="70">
        <v>-111.751</v>
      </c>
      <c r="E566" s="10">
        <v>39.307000000000002</v>
      </c>
      <c r="F566" s="17">
        <v>2</v>
      </c>
      <c r="G566" s="1">
        <v>1979</v>
      </c>
      <c r="H566">
        <v>10</v>
      </c>
      <c r="I566">
        <v>5</v>
      </c>
      <c r="J566">
        <v>15</v>
      </c>
      <c r="K566">
        <v>48</v>
      </c>
      <c r="L566">
        <v>6.7</v>
      </c>
      <c r="M566" s="73">
        <f t="shared" si="95"/>
        <v>0.22900000000000001</v>
      </c>
      <c r="N566" s="2">
        <v>0.01</v>
      </c>
      <c r="O566" s="3" t="s">
        <v>235</v>
      </c>
      <c r="P566" s="76"/>
      <c r="Q566" s="67">
        <f>V566</f>
        <v>2.8285</v>
      </c>
      <c r="R566" s="72">
        <f>U566</f>
        <v>0.22900000000000001</v>
      </c>
      <c r="S566" s="57">
        <v>2.5</v>
      </c>
      <c r="T566" s="14" t="s">
        <v>3</v>
      </c>
      <c r="U566" s="26">
        <v>0.22900000000000001</v>
      </c>
      <c r="V566" s="56">
        <f>0.791*S566+0.851</f>
        <v>2.8285</v>
      </c>
      <c r="W566" s="44"/>
      <c r="X566" s="72"/>
      <c r="Z566" s="47"/>
      <c r="AA566" s="72"/>
      <c r="AB566" s="56"/>
      <c r="AC566" s="44"/>
      <c r="AD566" s="72"/>
      <c r="AE566" s="56"/>
      <c r="AF566" s="45"/>
      <c r="AG566" s="72"/>
      <c r="AH566" s="56"/>
      <c r="AI566" s="45"/>
      <c r="AK566" s="12"/>
      <c r="AL566" s="12"/>
      <c r="AM566" s="19"/>
      <c r="AQ566" s="13"/>
      <c r="AR566" s="13"/>
      <c r="AS566" s="13">
        <v>2.5</v>
      </c>
      <c r="AT566" s="14" t="s">
        <v>3</v>
      </c>
      <c r="AU566" s="13"/>
      <c r="AV566" s="13"/>
      <c r="AW566" s="12"/>
      <c r="AX566" s="12"/>
      <c r="AY566" s="13"/>
      <c r="AZ566" s="12"/>
    </row>
    <row r="567" spans="1:52" x14ac:dyDescent="0.25">
      <c r="A567" s="1" t="s">
        <v>2</v>
      </c>
      <c r="B567" s="2">
        <v>2.5</v>
      </c>
      <c r="C567" s="74">
        <f t="shared" si="94"/>
        <v>2.8285</v>
      </c>
      <c r="D567" s="70">
        <v>-111.67</v>
      </c>
      <c r="E567" s="10">
        <v>39.284999999999997</v>
      </c>
      <c r="F567" s="17">
        <v>10</v>
      </c>
      <c r="G567" s="1">
        <v>1979</v>
      </c>
      <c r="H567">
        <v>10</v>
      </c>
      <c r="I567">
        <v>6</v>
      </c>
      <c r="J567">
        <v>10</v>
      </c>
      <c r="K567">
        <v>12</v>
      </c>
      <c r="L567">
        <v>35.299999999999997</v>
      </c>
      <c r="M567" s="73">
        <f t="shared" si="95"/>
        <v>0.22900000000000001</v>
      </c>
      <c r="N567" s="2">
        <v>0.01</v>
      </c>
      <c r="O567" s="3" t="s">
        <v>235</v>
      </c>
      <c r="P567" s="76"/>
      <c r="Q567" s="67">
        <f>V567</f>
        <v>2.8285</v>
      </c>
      <c r="R567" s="72">
        <f>U567</f>
        <v>0.22900000000000001</v>
      </c>
      <c r="S567" s="57">
        <v>2.5</v>
      </c>
      <c r="T567" s="14" t="s">
        <v>3</v>
      </c>
      <c r="U567" s="26">
        <v>0.22900000000000001</v>
      </c>
      <c r="V567" s="56">
        <f>0.791*S567+0.851</f>
        <v>2.8285</v>
      </c>
      <c r="W567" s="44"/>
      <c r="X567" s="72"/>
      <c r="Z567" s="47"/>
      <c r="AA567" s="72"/>
      <c r="AB567" s="56"/>
      <c r="AC567" s="44"/>
      <c r="AD567" s="72"/>
      <c r="AE567" s="56"/>
      <c r="AF567" s="45"/>
      <c r="AG567" s="72"/>
      <c r="AH567" s="56"/>
      <c r="AI567" s="45"/>
      <c r="AK567" s="12"/>
      <c r="AL567" s="12"/>
      <c r="AM567" s="19"/>
      <c r="AQ567" s="13"/>
      <c r="AR567" s="13"/>
      <c r="AS567" s="13">
        <v>2.5</v>
      </c>
      <c r="AT567" s="14" t="s">
        <v>3</v>
      </c>
      <c r="AU567" s="13"/>
      <c r="AV567" s="13"/>
      <c r="AW567" s="12"/>
      <c r="AX567" s="12"/>
      <c r="AY567" s="13"/>
      <c r="AZ567" s="12"/>
    </row>
    <row r="568" spans="1:52" x14ac:dyDescent="0.25">
      <c r="A568" s="1" t="s">
        <v>2</v>
      </c>
      <c r="B568" s="9">
        <v>3.1</v>
      </c>
      <c r="C568" s="74">
        <f t="shared" si="94"/>
        <v>3.3031000000000001</v>
      </c>
      <c r="D568" s="70">
        <v>-110.93300000000001</v>
      </c>
      <c r="E568" s="10">
        <v>37.890999999999998</v>
      </c>
      <c r="F568" s="17">
        <v>7</v>
      </c>
      <c r="G568" s="1">
        <v>1979</v>
      </c>
      <c r="H568">
        <v>10</v>
      </c>
      <c r="I568">
        <v>23</v>
      </c>
      <c r="J568">
        <v>4</v>
      </c>
      <c r="K568">
        <v>17</v>
      </c>
      <c r="L568">
        <v>19.899999999999999</v>
      </c>
      <c r="M568" s="73">
        <f t="shared" si="95"/>
        <v>0.22900000000000001</v>
      </c>
      <c r="N568" s="2">
        <v>0.01</v>
      </c>
      <c r="O568" s="3" t="s">
        <v>235</v>
      </c>
      <c r="P568" s="76"/>
      <c r="Q568" s="67">
        <f>V568</f>
        <v>3.3031000000000001</v>
      </c>
      <c r="R568" s="72">
        <f>U568</f>
        <v>0.22900000000000001</v>
      </c>
      <c r="S568" s="59">
        <v>3.1</v>
      </c>
      <c r="T568" s="14" t="s">
        <v>3</v>
      </c>
      <c r="U568" s="26">
        <v>0.22900000000000001</v>
      </c>
      <c r="V568" s="56">
        <f>0.791*S568+0.851</f>
        <v>3.3031000000000001</v>
      </c>
      <c r="W568" s="44"/>
      <c r="X568" s="72"/>
      <c r="Z568" s="47"/>
      <c r="AA568" s="72"/>
      <c r="AB568" s="56"/>
      <c r="AC568" s="44"/>
      <c r="AD568" s="72"/>
      <c r="AE568" s="56"/>
      <c r="AF568" s="45"/>
      <c r="AG568" s="72"/>
      <c r="AH568" s="56"/>
      <c r="AI568" s="45"/>
      <c r="AK568" s="12"/>
      <c r="AL568" s="12"/>
      <c r="AM568" s="19"/>
      <c r="AQ568" s="13"/>
      <c r="AR568" s="13"/>
      <c r="AS568" s="19">
        <v>3.1</v>
      </c>
      <c r="AT568" s="14" t="s">
        <v>3</v>
      </c>
      <c r="AU568" s="13"/>
      <c r="AV568" s="13"/>
      <c r="AW568" s="12"/>
      <c r="AX568" s="12"/>
      <c r="AY568" s="13"/>
      <c r="AZ568" s="12"/>
    </row>
    <row r="569" spans="1:52" x14ac:dyDescent="0.25">
      <c r="A569" s="1" t="s">
        <v>2</v>
      </c>
      <c r="B569" s="9">
        <v>2.6</v>
      </c>
      <c r="C569" s="74">
        <f t="shared" si="94"/>
        <v>2.9076</v>
      </c>
      <c r="D569" s="70">
        <v>-109.655</v>
      </c>
      <c r="E569" s="10">
        <v>39.286000000000001</v>
      </c>
      <c r="F569" s="17">
        <v>7</v>
      </c>
      <c r="G569" s="1">
        <v>1979</v>
      </c>
      <c r="H569">
        <v>11</v>
      </c>
      <c r="I569">
        <v>15</v>
      </c>
      <c r="J569">
        <v>20</v>
      </c>
      <c r="K569">
        <v>42</v>
      </c>
      <c r="L569">
        <v>30.6</v>
      </c>
      <c r="M569" s="73">
        <f t="shared" si="95"/>
        <v>0.249</v>
      </c>
      <c r="N569" s="2">
        <v>0.01</v>
      </c>
      <c r="O569" s="3" t="s">
        <v>235</v>
      </c>
      <c r="P569" s="76"/>
      <c r="Q569" s="67">
        <f>Y569</f>
        <v>2.9076</v>
      </c>
      <c r="R569" s="72">
        <f>X569</f>
        <v>0.249</v>
      </c>
      <c r="S569" s="44"/>
      <c r="T569" s="14"/>
      <c r="W569" s="59">
        <v>2.6</v>
      </c>
      <c r="X569" s="72">
        <v>0.249</v>
      </c>
      <c r="Y569" s="56">
        <f>0.791*W569+0.851</f>
        <v>2.9076</v>
      </c>
      <c r="Z569" s="47"/>
      <c r="AA569" s="72"/>
      <c r="AB569" s="56"/>
      <c r="AC569" s="44"/>
      <c r="AD569" s="72"/>
      <c r="AE569" s="56"/>
      <c r="AF569" s="45"/>
      <c r="AG569" s="72"/>
      <c r="AH569" s="56"/>
      <c r="AI569" s="45"/>
      <c r="AK569" s="12"/>
      <c r="AL569" s="12"/>
      <c r="AM569" s="19"/>
      <c r="AQ569" s="13"/>
      <c r="AR569" s="19">
        <v>2.6</v>
      </c>
      <c r="AS569" s="13"/>
      <c r="AT569" s="14"/>
      <c r="AU569" s="13"/>
      <c r="AV569" s="13"/>
      <c r="AW569" s="12"/>
      <c r="AX569" s="12"/>
      <c r="AY569" s="13"/>
      <c r="AZ569" s="12"/>
    </row>
    <row r="570" spans="1:52" x14ac:dyDescent="0.25">
      <c r="A570" s="1" t="s">
        <v>2</v>
      </c>
      <c r="B570" s="2">
        <v>2.7</v>
      </c>
      <c r="C570" s="74">
        <f t="shared" si="94"/>
        <v>2.9867000000000004</v>
      </c>
      <c r="D570" s="70">
        <v>-112.852</v>
      </c>
      <c r="E570" s="10">
        <v>36.906999999999996</v>
      </c>
      <c r="F570" s="17">
        <v>7</v>
      </c>
      <c r="G570" s="1">
        <v>1979</v>
      </c>
      <c r="H570">
        <v>11</v>
      </c>
      <c r="I570">
        <v>21</v>
      </c>
      <c r="J570">
        <v>16</v>
      </c>
      <c r="K570">
        <v>50</v>
      </c>
      <c r="L570">
        <v>5.0999999999999996</v>
      </c>
      <c r="M570" s="73">
        <f t="shared" si="95"/>
        <v>0.249</v>
      </c>
      <c r="N570" s="2">
        <v>0.01</v>
      </c>
      <c r="O570" s="3" t="s">
        <v>235</v>
      </c>
      <c r="P570" s="76"/>
      <c r="Q570" s="67">
        <f>Y570</f>
        <v>2.9867000000000004</v>
      </c>
      <c r="R570" s="72">
        <f>X570</f>
        <v>0.249</v>
      </c>
      <c r="S570" s="44"/>
      <c r="T570" s="14"/>
      <c r="W570" s="57">
        <v>2.7</v>
      </c>
      <c r="X570" s="72">
        <v>0.249</v>
      </c>
      <c r="Y570" s="56">
        <f>0.791*W570+0.851</f>
        <v>2.9867000000000004</v>
      </c>
      <c r="Z570" s="47"/>
      <c r="AA570" s="72"/>
      <c r="AB570" s="56"/>
      <c r="AC570" s="44"/>
      <c r="AD570" s="72"/>
      <c r="AE570" s="56"/>
      <c r="AF570" s="45"/>
      <c r="AG570" s="72"/>
      <c r="AH570" s="56"/>
      <c r="AI570" s="45"/>
      <c r="AK570" s="12"/>
      <c r="AL570" s="12"/>
      <c r="AM570" s="19"/>
      <c r="AQ570" s="13"/>
      <c r="AR570" s="13">
        <v>2.7</v>
      </c>
      <c r="AS570" s="13"/>
      <c r="AT570" s="14"/>
      <c r="AU570" s="13"/>
      <c r="AV570" s="13"/>
      <c r="AW570" s="12"/>
      <c r="AX570" s="12"/>
      <c r="AY570" s="13"/>
      <c r="AZ570" s="12"/>
    </row>
    <row r="571" spans="1:52" x14ac:dyDescent="0.25">
      <c r="A571" s="1" t="s">
        <v>2</v>
      </c>
      <c r="B571" s="2">
        <v>2.5</v>
      </c>
      <c r="C571" s="74">
        <f t="shared" si="94"/>
        <v>2.8285</v>
      </c>
      <c r="D571" s="70">
        <v>-111.524</v>
      </c>
      <c r="E571" s="10">
        <v>38.561</v>
      </c>
      <c r="F571" s="17">
        <v>7</v>
      </c>
      <c r="G571" s="1">
        <v>1979</v>
      </c>
      <c r="H571">
        <v>11</v>
      </c>
      <c r="I571">
        <v>27</v>
      </c>
      <c r="J571">
        <v>20</v>
      </c>
      <c r="K571">
        <v>37</v>
      </c>
      <c r="L571">
        <v>35.1</v>
      </c>
      <c r="M571" s="73">
        <f t="shared" si="95"/>
        <v>0.22900000000000001</v>
      </c>
      <c r="N571" s="2">
        <v>0.01</v>
      </c>
      <c r="O571" s="3" t="s">
        <v>235</v>
      </c>
      <c r="P571" s="76"/>
      <c r="Q571" s="67">
        <f>V571</f>
        <v>2.8285</v>
      </c>
      <c r="R571" s="72">
        <f>U571</f>
        <v>0.22900000000000001</v>
      </c>
      <c r="S571" s="57">
        <v>2.5</v>
      </c>
      <c r="T571" s="14" t="s">
        <v>3</v>
      </c>
      <c r="U571" s="26">
        <v>0.22900000000000001</v>
      </c>
      <c r="V571" s="56">
        <f>0.791*S571+0.851</f>
        <v>2.8285</v>
      </c>
      <c r="W571" s="44"/>
      <c r="X571" s="72"/>
      <c r="Z571" s="47"/>
      <c r="AA571" s="72"/>
      <c r="AB571" s="56"/>
      <c r="AC571" s="44"/>
      <c r="AD571" s="72"/>
      <c r="AE571" s="56"/>
      <c r="AF571" s="45"/>
      <c r="AG571" s="72"/>
      <c r="AH571" s="56"/>
      <c r="AI571" s="45"/>
      <c r="AK571" s="12"/>
      <c r="AL571" s="12"/>
      <c r="AM571" s="19"/>
      <c r="AQ571" s="13"/>
      <c r="AR571" s="13"/>
      <c r="AS571" s="13">
        <v>2.5</v>
      </c>
      <c r="AT571" s="14" t="s">
        <v>3</v>
      </c>
      <c r="AU571" s="13"/>
      <c r="AV571" s="13"/>
      <c r="AW571" s="12"/>
      <c r="AX571" s="12"/>
      <c r="AY571" s="13"/>
      <c r="AZ571" s="12"/>
    </row>
    <row r="572" spans="1:52" x14ac:dyDescent="0.25">
      <c r="A572" s="1" t="s">
        <v>2</v>
      </c>
      <c r="B572" s="2">
        <v>2.7</v>
      </c>
      <c r="C572" s="74">
        <f t="shared" si="94"/>
        <v>2.9867000000000004</v>
      </c>
      <c r="D572" s="70">
        <v>-112.04300000000001</v>
      </c>
      <c r="E572" s="10">
        <v>38.975000000000001</v>
      </c>
      <c r="F572" s="17">
        <v>0</v>
      </c>
      <c r="G572" s="1">
        <v>1979</v>
      </c>
      <c r="H572">
        <v>12</v>
      </c>
      <c r="I572">
        <v>16</v>
      </c>
      <c r="J572">
        <v>19</v>
      </c>
      <c r="K572">
        <v>32</v>
      </c>
      <c r="L572">
        <v>45.5</v>
      </c>
      <c r="M572" s="73">
        <f t="shared" si="95"/>
        <v>0.249</v>
      </c>
      <c r="N572" s="2">
        <v>0.01</v>
      </c>
      <c r="O572" s="3" t="s">
        <v>235</v>
      </c>
      <c r="P572" s="76"/>
      <c r="Q572" s="67">
        <f>Y572</f>
        <v>2.9867000000000004</v>
      </c>
      <c r="R572" s="72">
        <f>X572</f>
        <v>0.249</v>
      </c>
      <c r="S572" s="44"/>
      <c r="T572" s="14"/>
      <c r="W572" s="57">
        <v>2.7</v>
      </c>
      <c r="X572" s="72">
        <v>0.249</v>
      </c>
      <c r="Y572" s="56">
        <f>0.791*W572+0.851</f>
        <v>2.9867000000000004</v>
      </c>
      <c r="Z572" s="47"/>
      <c r="AA572" s="72"/>
      <c r="AB572" s="56"/>
      <c r="AC572" s="44"/>
      <c r="AD572" s="72"/>
      <c r="AE572" s="56"/>
      <c r="AF572" s="45"/>
      <c r="AG572" s="72"/>
      <c r="AH572" s="56"/>
      <c r="AI572" s="45"/>
      <c r="AK572" s="12"/>
      <c r="AL572" s="12"/>
      <c r="AM572" s="19"/>
      <c r="AQ572" s="13"/>
      <c r="AR572" s="13">
        <v>2.7</v>
      </c>
      <c r="AS572" s="13"/>
      <c r="AT572" s="14"/>
      <c r="AU572" s="13"/>
      <c r="AV572" s="13"/>
      <c r="AW572" s="12"/>
      <c r="AX572" s="12"/>
      <c r="AY572" s="13"/>
      <c r="AZ572" s="12"/>
    </row>
    <row r="573" spans="1:52" x14ac:dyDescent="0.25">
      <c r="A573" s="1" t="s">
        <v>2</v>
      </c>
      <c r="B573" s="2">
        <v>2.6</v>
      </c>
      <c r="C573" s="74">
        <f t="shared" si="94"/>
        <v>2.9076</v>
      </c>
      <c r="D573" s="70">
        <v>-111.161</v>
      </c>
      <c r="E573" s="10">
        <v>42.473999999999997</v>
      </c>
      <c r="F573" s="17">
        <v>7</v>
      </c>
      <c r="G573" s="1">
        <v>1979</v>
      </c>
      <c r="H573">
        <v>12</v>
      </c>
      <c r="I573">
        <v>20</v>
      </c>
      <c r="J573">
        <v>21</v>
      </c>
      <c r="K573">
        <v>45</v>
      </c>
      <c r="L573">
        <v>26.4</v>
      </c>
      <c r="M573" s="73">
        <f t="shared" si="95"/>
        <v>0.249</v>
      </c>
      <c r="N573" s="2">
        <v>0.01</v>
      </c>
      <c r="O573" s="3" t="s">
        <v>235</v>
      </c>
      <c r="P573" s="76"/>
      <c r="Q573" s="67">
        <f>Y573</f>
        <v>2.9076</v>
      </c>
      <c r="R573" s="72">
        <f>X573</f>
        <v>0.249</v>
      </c>
      <c r="S573" s="44"/>
      <c r="T573" s="14"/>
      <c r="W573" s="57">
        <v>2.6</v>
      </c>
      <c r="X573" s="72">
        <v>0.249</v>
      </c>
      <c r="Y573" s="56">
        <f>0.791*W573+0.851</f>
        <v>2.9076</v>
      </c>
      <c r="Z573" s="47"/>
      <c r="AA573" s="72"/>
      <c r="AB573" s="56"/>
      <c r="AC573" s="44"/>
      <c r="AD573" s="72"/>
      <c r="AE573" s="56"/>
      <c r="AF573" s="45"/>
      <c r="AG573" s="72"/>
      <c r="AH573" s="56"/>
      <c r="AI573" s="45"/>
      <c r="AK573" s="12"/>
      <c r="AL573" s="12"/>
      <c r="AM573" s="19"/>
      <c r="AQ573" s="13"/>
      <c r="AR573" s="13">
        <v>2.6</v>
      </c>
      <c r="AS573" s="13"/>
      <c r="AT573" s="14"/>
      <c r="AU573" s="13"/>
      <c r="AV573" s="13"/>
      <c r="AW573" s="12"/>
      <c r="AX573" s="12"/>
      <c r="AY573" s="13"/>
      <c r="AZ573" s="12"/>
    </row>
    <row r="574" spans="1:52" x14ac:dyDescent="0.25">
      <c r="A574" s="1" t="s">
        <v>2</v>
      </c>
      <c r="B574" s="2">
        <v>2.7</v>
      </c>
      <c r="C574" s="74">
        <f t="shared" si="94"/>
        <v>2.9867000000000004</v>
      </c>
      <c r="D574" s="70">
        <v>-111.67</v>
      </c>
      <c r="E574" s="10">
        <v>41.673000000000002</v>
      </c>
      <c r="F574" s="17">
        <v>8</v>
      </c>
      <c r="G574" s="1">
        <v>1980</v>
      </c>
      <c r="H574">
        <v>1</v>
      </c>
      <c r="I574">
        <v>6</v>
      </c>
      <c r="J574">
        <v>21</v>
      </c>
      <c r="K574">
        <v>47</v>
      </c>
      <c r="L574">
        <v>24.3</v>
      </c>
      <c r="M574" s="73">
        <f t="shared" si="95"/>
        <v>0.249</v>
      </c>
      <c r="N574" s="2">
        <v>0.01</v>
      </c>
      <c r="O574" s="3" t="s">
        <v>235</v>
      </c>
      <c r="P574" s="76"/>
      <c r="Q574" s="67">
        <f>Y574</f>
        <v>2.9867000000000004</v>
      </c>
      <c r="R574" s="72">
        <f>X574</f>
        <v>0.249</v>
      </c>
      <c r="S574" s="44"/>
      <c r="T574" s="14"/>
      <c r="W574" s="57">
        <v>2.7</v>
      </c>
      <c r="X574" s="72">
        <v>0.249</v>
      </c>
      <c r="Y574" s="56">
        <f>0.791*W574+0.851</f>
        <v>2.9867000000000004</v>
      </c>
      <c r="Z574" s="47"/>
      <c r="AA574" s="72"/>
      <c r="AB574" s="56"/>
      <c r="AC574" s="44"/>
      <c r="AD574" s="72"/>
      <c r="AE574" s="56"/>
      <c r="AF574" s="45"/>
      <c r="AG574" s="72"/>
      <c r="AH574" s="56"/>
      <c r="AI574" s="45"/>
      <c r="AK574" s="12"/>
      <c r="AL574" s="12"/>
      <c r="AM574" s="19"/>
      <c r="AQ574" s="13"/>
      <c r="AR574" s="13">
        <v>2.7</v>
      </c>
      <c r="AS574" s="13"/>
      <c r="AT574" s="14"/>
      <c r="AU574" s="13"/>
      <c r="AV574" s="13"/>
      <c r="AW574" s="12"/>
      <c r="AX574" s="12"/>
      <c r="AY574" s="13"/>
      <c r="AZ574" s="12"/>
    </row>
    <row r="575" spans="1:52" x14ac:dyDescent="0.25">
      <c r="A575" s="1" t="s">
        <v>2</v>
      </c>
      <c r="B575" s="2">
        <v>2.5</v>
      </c>
      <c r="C575" s="74">
        <f t="shared" si="94"/>
        <v>2.8285</v>
      </c>
      <c r="D575" s="70">
        <v>-111.65</v>
      </c>
      <c r="E575" s="10">
        <v>41.762999999999998</v>
      </c>
      <c r="F575" s="17">
        <v>14</v>
      </c>
      <c r="G575" s="1">
        <v>1980</v>
      </c>
      <c r="H575">
        <v>1</v>
      </c>
      <c r="I575">
        <v>10</v>
      </c>
      <c r="J575">
        <v>19</v>
      </c>
      <c r="K575">
        <v>1</v>
      </c>
      <c r="L575">
        <v>8.1</v>
      </c>
      <c r="M575" s="73">
        <f t="shared" si="95"/>
        <v>0.22900000000000001</v>
      </c>
      <c r="N575" s="2">
        <v>0.01</v>
      </c>
      <c r="O575" s="3" t="s">
        <v>235</v>
      </c>
      <c r="P575" s="76"/>
      <c r="Q575" s="67">
        <f>V575</f>
        <v>2.8285</v>
      </c>
      <c r="R575" s="72">
        <f>U575</f>
        <v>0.22900000000000001</v>
      </c>
      <c r="S575" s="57">
        <v>2.5</v>
      </c>
      <c r="T575" s="14" t="s">
        <v>3</v>
      </c>
      <c r="U575" s="26">
        <v>0.22900000000000001</v>
      </c>
      <c r="V575" s="56">
        <f>0.791*S575+0.851</f>
        <v>2.8285</v>
      </c>
      <c r="W575" s="44"/>
      <c r="X575" s="72"/>
      <c r="Z575" s="47"/>
      <c r="AA575" s="72"/>
      <c r="AB575" s="56"/>
      <c r="AC575" s="44"/>
      <c r="AD575" s="72"/>
      <c r="AE575" s="56"/>
      <c r="AF575" s="45"/>
      <c r="AG575" s="72"/>
      <c r="AH575" s="56"/>
      <c r="AI575" s="45"/>
      <c r="AK575" s="12"/>
      <c r="AL575" s="12"/>
      <c r="AM575" s="19"/>
      <c r="AQ575" s="13"/>
      <c r="AR575" s="13"/>
      <c r="AS575" s="13">
        <v>2.5</v>
      </c>
      <c r="AT575" s="14" t="s">
        <v>3</v>
      </c>
      <c r="AU575" s="13"/>
      <c r="AV575" s="13"/>
      <c r="AW575" s="12"/>
      <c r="AX575" s="12"/>
      <c r="AY575" s="13"/>
      <c r="AZ575" s="12"/>
    </row>
    <row r="576" spans="1:52" x14ac:dyDescent="0.25">
      <c r="A576" s="1" t="s">
        <v>2</v>
      </c>
      <c r="B576" s="2">
        <v>2.5</v>
      </c>
      <c r="C576" s="74">
        <f t="shared" si="94"/>
        <v>2.8285</v>
      </c>
      <c r="D576" s="70">
        <v>-112.55500000000001</v>
      </c>
      <c r="E576" s="10">
        <v>42.066000000000003</v>
      </c>
      <c r="F576" s="17">
        <v>7</v>
      </c>
      <c r="G576" s="1">
        <v>1980</v>
      </c>
      <c r="H576">
        <v>1</v>
      </c>
      <c r="I576">
        <v>11</v>
      </c>
      <c r="J576">
        <v>0</v>
      </c>
      <c r="K576">
        <v>58</v>
      </c>
      <c r="L576">
        <v>57.4</v>
      </c>
      <c r="M576" s="73">
        <f t="shared" si="95"/>
        <v>0.22900000000000001</v>
      </c>
      <c r="N576" s="2">
        <v>0.01</v>
      </c>
      <c r="O576" s="3" t="s">
        <v>235</v>
      </c>
      <c r="P576" s="76"/>
      <c r="Q576" s="67">
        <f>V576</f>
        <v>2.8285</v>
      </c>
      <c r="R576" s="72">
        <f>U576</f>
        <v>0.22900000000000001</v>
      </c>
      <c r="S576" s="57">
        <v>2.5</v>
      </c>
      <c r="T576" s="14" t="s">
        <v>3</v>
      </c>
      <c r="U576" s="26">
        <v>0.22900000000000001</v>
      </c>
      <c r="V576" s="56">
        <f>0.791*S576+0.851</f>
        <v>2.8285</v>
      </c>
      <c r="W576" s="44"/>
      <c r="X576" s="72"/>
      <c r="Z576" s="47"/>
      <c r="AA576" s="72"/>
      <c r="AB576" s="56"/>
      <c r="AC576" s="44"/>
      <c r="AD576" s="72"/>
      <c r="AE576" s="56"/>
      <c r="AF576" s="45"/>
      <c r="AG576" s="72"/>
      <c r="AH576" s="56"/>
      <c r="AI576" s="45"/>
      <c r="AK576" s="12"/>
      <c r="AL576" s="12"/>
      <c r="AM576" s="19"/>
      <c r="AQ576" s="13"/>
      <c r="AR576" s="13"/>
      <c r="AS576" s="13">
        <v>2.5</v>
      </c>
      <c r="AT576" s="14" t="s">
        <v>3</v>
      </c>
      <c r="AU576" s="13"/>
      <c r="AV576" s="13"/>
      <c r="AW576" s="12"/>
      <c r="AX576" s="12"/>
      <c r="AY576" s="13"/>
      <c r="AZ576" s="12"/>
    </row>
    <row r="577" spans="1:52" x14ac:dyDescent="0.25">
      <c r="A577" s="1" t="s">
        <v>2</v>
      </c>
      <c r="B577" s="2">
        <v>2.6</v>
      </c>
      <c r="C577" s="74">
        <f t="shared" si="94"/>
        <v>2.9076</v>
      </c>
      <c r="D577" s="70">
        <v>-110.68899999999999</v>
      </c>
      <c r="E577" s="10">
        <v>37.738999999999997</v>
      </c>
      <c r="F577" s="17">
        <v>7</v>
      </c>
      <c r="G577" s="1">
        <v>1980</v>
      </c>
      <c r="H577">
        <v>1</v>
      </c>
      <c r="I577">
        <v>30</v>
      </c>
      <c r="J577">
        <v>6</v>
      </c>
      <c r="K577">
        <v>49</v>
      </c>
      <c r="L577">
        <v>57.3</v>
      </c>
      <c r="M577" s="73">
        <f t="shared" si="95"/>
        <v>0.22900000000000001</v>
      </c>
      <c r="N577" s="2">
        <v>0.01</v>
      </c>
      <c r="O577" s="3" t="s">
        <v>235</v>
      </c>
      <c r="P577" s="76"/>
      <c r="Q577" s="67">
        <f>V577</f>
        <v>2.9076</v>
      </c>
      <c r="R577" s="72">
        <f>U577</f>
        <v>0.22900000000000001</v>
      </c>
      <c r="S577" s="57">
        <v>2.6</v>
      </c>
      <c r="T577" s="14" t="s">
        <v>3</v>
      </c>
      <c r="U577" s="26">
        <v>0.22900000000000001</v>
      </c>
      <c r="V577" s="56">
        <f>0.791*S577+0.851</f>
        <v>2.9076</v>
      </c>
      <c r="W577" s="44"/>
      <c r="X577" s="72"/>
      <c r="Z577" s="47"/>
      <c r="AA577" s="72"/>
      <c r="AB577" s="56"/>
      <c r="AC577" s="44"/>
      <c r="AD577" s="72"/>
      <c r="AE577" s="56"/>
      <c r="AF577" s="45"/>
      <c r="AG577" s="72"/>
      <c r="AH577" s="56"/>
      <c r="AI577" s="45"/>
      <c r="AK577" s="12"/>
      <c r="AL577" s="12"/>
      <c r="AM577" s="19"/>
      <c r="AQ577" s="13"/>
      <c r="AR577" s="13"/>
      <c r="AS577" s="13">
        <v>2.6</v>
      </c>
      <c r="AT577" s="14" t="s">
        <v>3</v>
      </c>
      <c r="AU577" s="13"/>
      <c r="AV577" s="13"/>
      <c r="AW577" s="12"/>
      <c r="AX577" s="12"/>
      <c r="AY577" s="13"/>
      <c r="AZ577" s="12"/>
    </row>
    <row r="578" spans="1:52" x14ac:dyDescent="0.25">
      <c r="A578" s="1" t="s">
        <v>2</v>
      </c>
      <c r="B578" s="2">
        <v>2.8</v>
      </c>
      <c r="C578" s="74">
        <f t="shared" ref="C578:C641" si="99">Q578</f>
        <v>3.0657999999999999</v>
      </c>
      <c r="D578" s="70">
        <v>-112.495</v>
      </c>
      <c r="E578" s="10">
        <v>42.104999999999997</v>
      </c>
      <c r="F578" s="17">
        <v>3</v>
      </c>
      <c r="G578" s="1">
        <v>1980</v>
      </c>
      <c r="H578">
        <v>2</v>
      </c>
      <c r="I578">
        <v>6</v>
      </c>
      <c r="J578">
        <v>2</v>
      </c>
      <c r="K578">
        <v>3</v>
      </c>
      <c r="L578">
        <v>6.8</v>
      </c>
      <c r="M578" s="73">
        <f t="shared" ref="M578:M641" si="100">R578</f>
        <v>0.22900000000000001</v>
      </c>
      <c r="N578" s="2">
        <v>0.01</v>
      </c>
      <c r="O578" s="3" t="s">
        <v>235</v>
      </c>
      <c r="P578" s="76"/>
      <c r="Q578" s="67">
        <f>V578</f>
        <v>3.0657999999999999</v>
      </c>
      <c r="R578" s="72">
        <f>U578</f>
        <v>0.22900000000000001</v>
      </c>
      <c r="S578" s="57">
        <v>2.8</v>
      </c>
      <c r="T578" s="14" t="s">
        <v>3</v>
      </c>
      <c r="U578" s="26">
        <v>0.22900000000000001</v>
      </c>
      <c r="V578" s="56">
        <f>0.791*S578+0.851</f>
        <v>3.0657999999999999</v>
      </c>
      <c r="W578" s="44"/>
      <c r="X578" s="72"/>
      <c r="Z578" s="47"/>
      <c r="AA578" s="72"/>
      <c r="AB578" s="56"/>
      <c r="AC578" s="44"/>
      <c r="AD578" s="72"/>
      <c r="AE578" s="56"/>
      <c r="AF578" s="45"/>
      <c r="AG578" s="72"/>
      <c r="AH578" s="56"/>
      <c r="AI578" s="45"/>
      <c r="AK578" s="12"/>
      <c r="AL578" s="12"/>
      <c r="AM578" s="19"/>
      <c r="AQ578" s="13"/>
      <c r="AR578" s="13"/>
      <c r="AS578" s="13">
        <v>2.8</v>
      </c>
      <c r="AT578" s="14" t="s">
        <v>3</v>
      </c>
      <c r="AU578" s="13"/>
      <c r="AV578" s="13"/>
      <c r="AW578" s="12"/>
      <c r="AX578" s="12"/>
      <c r="AY578" s="13"/>
      <c r="AZ578" s="12"/>
    </row>
    <row r="579" spans="1:52" x14ac:dyDescent="0.25">
      <c r="A579" s="1" t="s">
        <v>2</v>
      </c>
      <c r="B579" s="2">
        <v>2.5</v>
      </c>
      <c r="C579" s="74">
        <f t="shared" si="99"/>
        <v>2.8285</v>
      </c>
      <c r="D579" s="70">
        <v>-112.791</v>
      </c>
      <c r="E579" s="10">
        <v>41.732999999999997</v>
      </c>
      <c r="F579" s="17">
        <v>1</v>
      </c>
      <c r="G579" s="1">
        <v>1980</v>
      </c>
      <c r="H579">
        <v>2</v>
      </c>
      <c r="I579">
        <v>20</v>
      </c>
      <c r="J579">
        <v>0</v>
      </c>
      <c r="K579">
        <v>14</v>
      </c>
      <c r="L579">
        <v>49.7</v>
      </c>
      <c r="M579" s="73">
        <f t="shared" si="100"/>
        <v>0.249</v>
      </c>
      <c r="N579" s="2">
        <v>0.01</v>
      </c>
      <c r="O579" s="3" t="s">
        <v>235</v>
      </c>
      <c r="P579" s="76"/>
      <c r="Q579" s="67">
        <f>Y579</f>
        <v>2.8285</v>
      </c>
      <c r="R579" s="72">
        <f>X579</f>
        <v>0.249</v>
      </c>
      <c r="S579" s="44"/>
      <c r="T579" s="14"/>
      <c r="W579" s="57">
        <v>2.5</v>
      </c>
      <c r="X579" s="72">
        <v>0.249</v>
      </c>
      <c r="Y579" s="56">
        <f>0.791*W579+0.851</f>
        <v>2.8285</v>
      </c>
      <c r="Z579" s="47"/>
      <c r="AA579" s="72"/>
      <c r="AB579" s="56"/>
      <c r="AC579" s="44"/>
      <c r="AD579" s="72"/>
      <c r="AE579" s="56"/>
      <c r="AF579" s="45"/>
      <c r="AG579" s="72"/>
      <c r="AH579" s="56"/>
      <c r="AI579" s="45"/>
      <c r="AK579" s="12"/>
      <c r="AL579" s="12"/>
      <c r="AM579" s="19"/>
      <c r="AQ579" s="13"/>
      <c r="AR579" s="13">
        <v>2.5</v>
      </c>
      <c r="AS579" s="13"/>
      <c r="AT579" s="14"/>
      <c r="AU579" s="13"/>
      <c r="AV579" s="13"/>
      <c r="AW579" s="12"/>
      <c r="AX579" s="12"/>
      <c r="AY579" s="13"/>
      <c r="AZ579" s="12"/>
    </row>
    <row r="580" spans="1:52" x14ac:dyDescent="0.25">
      <c r="A580" s="1" t="s">
        <v>2</v>
      </c>
      <c r="B580" s="2">
        <v>3.4</v>
      </c>
      <c r="C580" s="74">
        <f t="shared" si="99"/>
        <v>3.5404</v>
      </c>
      <c r="D580" s="70">
        <v>-111.28100000000001</v>
      </c>
      <c r="E580" s="10">
        <v>42.435000000000002</v>
      </c>
      <c r="F580" s="17">
        <v>7</v>
      </c>
      <c r="G580" s="1">
        <v>1980</v>
      </c>
      <c r="H580">
        <v>3</v>
      </c>
      <c r="I580">
        <v>10</v>
      </c>
      <c r="J580">
        <v>20</v>
      </c>
      <c r="K580">
        <v>28</v>
      </c>
      <c r="L580">
        <v>41.4</v>
      </c>
      <c r="M580" s="73">
        <f t="shared" si="100"/>
        <v>0.22900000000000001</v>
      </c>
      <c r="N580" s="2">
        <v>0.01</v>
      </c>
      <c r="O580" s="3" t="s">
        <v>235</v>
      </c>
      <c r="P580" s="76"/>
      <c r="Q580" s="67">
        <f>V580</f>
        <v>3.5404</v>
      </c>
      <c r="R580" s="72">
        <f>U580</f>
        <v>0.22900000000000001</v>
      </c>
      <c r="S580" s="57">
        <v>3.4</v>
      </c>
      <c r="T580" s="14" t="s">
        <v>3</v>
      </c>
      <c r="U580" s="26">
        <v>0.22900000000000001</v>
      </c>
      <c r="V580" s="56">
        <f>0.791*S580+0.851</f>
        <v>3.5404</v>
      </c>
      <c r="W580" s="44"/>
      <c r="X580" s="72"/>
      <c r="Z580" s="47"/>
      <c r="AA580" s="72"/>
      <c r="AB580" s="56"/>
      <c r="AC580" s="44"/>
      <c r="AD580" s="72"/>
      <c r="AE580" s="56"/>
      <c r="AF580" s="45"/>
      <c r="AG580" s="72"/>
      <c r="AH580" s="56"/>
      <c r="AI580" s="45"/>
      <c r="AK580" s="12"/>
      <c r="AL580" s="12"/>
      <c r="AM580" s="19"/>
      <c r="AQ580" s="13"/>
      <c r="AR580" s="13"/>
      <c r="AS580" s="13">
        <v>3.4</v>
      </c>
      <c r="AT580" s="14" t="s">
        <v>3</v>
      </c>
      <c r="AU580" s="13"/>
      <c r="AV580" s="13"/>
      <c r="AW580" s="12"/>
      <c r="AX580" s="12"/>
      <c r="AY580" s="13"/>
      <c r="AZ580" s="12"/>
    </row>
    <row r="581" spans="1:52" x14ac:dyDescent="0.25">
      <c r="A581" s="1" t="s">
        <v>2</v>
      </c>
      <c r="B581" s="2">
        <v>2.7</v>
      </c>
      <c r="C581" s="74">
        <f t="shared" si="99"/>
        <v>2.9867000000000004</v>
      </c>
      <c r="D581" s="70">
        <v>-113.07599999999999</v>
      </c>
      <c r="E581" s="10">
        <v>38.168999999999997</v>
      </c>
      <c r="F581" s="17">
        <v>7</v>
      </c>
      <c r="G581" s="1">
        <v>1980</v>
      </c>
      <c r="H581">
        <v>3</v>
      </c>
      <c r="I581">
        <v>21</v>
      </c>
      <c r="J581">
        <v>9</v>
      </c>
      <c r="K581">
        <v>48</v>
      </c>
      <c r="L581">
        <v>0.4</v>
      </c>
      <c r="M581" s="73">
        <f t="shared" si="100"/>
        <v>0.249</v>
      </c>
      <c r="N581" s="2">
        <v>0.01</v>
      </c>
      <c r="O581" s="3" t="s">
        <v>235</v>
      </c>
      <c r="P581" s="76"/>
      <c r="Q581" s="67">
        <f>Y581</f>
        <v>2.9867000000000004</v>
      </c>
      <c r="R581" s="72">
        <f>X581</f>
        <v>0.249</v>
      </c>
      <c r="S581" s="44"/>
      <c r="T581" s="14"/>
      <c r="W581" s="57">
        <v>2.7</v>
      </c>
      <c r="X581" s="72">
        <v>0.249</v>
      </c>
      <c r="Y581" s="56">
        <f>0.791*W581+0.851</f>
        <v>2.9867000000000004</v>
      </c>
      <c r="Z581" s="47"/>
      <c r="AA581" s="72"/>
      <c r="AB581" s="56"/>
      <c r="AC581" s="44"/>
      <c r="AD581" s="72"/>
      <c r="AE581" s="56"/>
      <c r="AF581" s="45"/>
      <c r="AG581" s="72"/>
      <c r="AH581" s="56"/>
      <c r="AI581" s="45"/>
      <c r="AK581" s="12"/>
      <c r="AL581" s="12"/>
      <c r="AM581" s="19"/>
      <c r="AQ581" s="13"/>
      <c r="AR581" s="13">
        <v>2.7</v>
      </c>
      <c r="AS581" s="13"/>
      <c r="AT581" s="14"/>
      <c r="AU581" s="13"/>
      <c r="AV581" s="13"/>
      <c r="AW581" s="12"/>
      <c r="AX581" s="12"/>
      <c r="AY581" s="13"/>
      <c r="AZ581" s="12"/>
    </row>
    <row r="582" spans="1:52" x14ac:dyDescent="0.25">
      <c r="A582" s="1" t="s">
        <v>2</v>
      </c>
      <c r="B582" s="2">
        <v>2.9</v>
      </c>
      <c r="C582" s="74">
        <f t="shared" si="99"/>
        <v>3.1448999999999998</v>
      </c>
      <c r="D582" s="70">
        <v>-113.333</v>
      </c>
      <c r="E582" s="10">
        <v>41.332999999999998</v>
      </c>
      <c r="F582" s="17">
        <v>7</v>
      </c>
      <c r="G582" s="1">
        <v>1980</v>
      </c>
      <c r="H582">
        <v>4</v>
      </c>
      <c r="I582">
        <v>3</v>
      </c>
      <c r="J582">
        <v>14</v>
      </c>
      <c r="K582">
        <v>22</v>
      </c>
      <c r="L582">
        <v>9.1999999999999993</v>
      </c>
      <c r="M582" s="73">
        <f t="shared" si="100"/>
        <v>0.22900000000000001</v>
      </c>
      <c r="N582" s="2">
        <v>0.01</v>
      </c>
      <c r="O582" s="3" t="s">
        <v>235</v>
      </c>
      <c r="P582" s="76"/>
      <c r="Q582" s="67">
        <f>V582</f>
        <v>3.1448999999999998</v>
      </c>
      <c r="R582" s="72">
        <f>U582</f>
        <v>0.22900000000000001</v>
      </c>
      <c r="S582" s="57">
        <v>2.9</v>
      </c>
      <c r="T582" s="14" t="s">
        <v>3</v>
      </c>
      <c r="U582" s="26">
        <v>0.22900000000000001</v>
      </c>
      <c r="V582" s="56">
        <f>0.791*S582+0.851</f>
        <v>3.1448999999999998</v>
      </c>
      <c r="W582" s="44"/>
      <c r="X582" s="72"/>
      <c r="Z582" s="47"/>
      <c r="AA582" s="72"/>
      <c r="AB582" s="56"/>
      <c r="AC582" s="44"/>
      <c r="AD582" s="72"/>
      <c r="AE582" s="56"/>
      <c r="AF582" s="45"/>
      <c r="AG582" s="72"/>
      <c r="AH582" s="56"/>
      <c r="AI582" s="45"/>
      <c r="AK582" s="12"/>
      <c r="AL582" s="12"/>
      <c r="AM582" s="19"/>
      <c r="AQ582" s="13"/>
      <c r="AR582" s="13"/>
      <c r="AS582" s="13">
        <v>2.9</v>
      </c>
      <c r="AT582" s="14" t="s">
        <v>3</v>
      </c>
      <c r="AU582" s="13"/>
      <c r="AV582" s="13"/>
      <c r="AW582" s="12"/>
      <c r="AX582" s="12"/>
      <c r="AY582" s="13"/>
      <c r="AZ582" s="12"/>
    </row>
    <row r="583" spans="1:52" x14ac:dyDescent="0.25">
      <c r="A583" s="1" t="s">
        <v>2</v>
      </c>
      <c r="B583" s="2">
        <v>2.6</v>
      </c>
      <c r="C583" s="74">
        <f t="shared" si="99"/>
        <v>2.9076</v>
      </c>
      <c r="D583" s="70">
        <v>-112.00700000000001</v>
      </c>
      <c r="E583" s="10">
        <v>38.036999999999999</v>
      </c>
      <c r="F583" s="17">
        <v>7</v>
      </c>
      <c r="G583" s="1">
        <v>1980</v>
      </c>
      <c r="H583">
        <v>4</v>
      </c>
      <c r="I583">
        <v>3</v>
      </c>
      <c r="J583">
        <v>23</v>
      </c>
      <c r="K583">
        <v>0</v>
      </c>
      <c r="L583">
        <v>59.1</v>
      </c>
      <c r="M583" s="73">
        <f t="shared" si="100"/>
        <v>0.249</v>
      </c>
      <c r="N583" s="2">
        <v>0.01</v>
      </c>
      <c r="O583" s="3" t="s">
        <v>235</v>
      </c>
      <c r="P583" s="76"/>
      <c r="Q583" s="67">
        <f>Y583</f>
        <v>2.9076</v>
      </c>
      <c r="R583" s="72">
        <f>X583</f>
        <v>0.249</v>
      </c>
      <c r="S583" s="44"/>
      <c r="T583" s="14"/>
      <c r="W583" s="57">
        <v>2.6</v>
      </c>
      <c r="X583" s="72">
        <v>0.249</v>
      </c>
      <c r="Y583" s="56">
        <f>0.791*W583+0.851</f>
        <v>2.9076</v>
      </c>
      <c r="Z583" s="47"/>
      <c r="AA583" s="72"/>
      <c r="AB583" s="56"/>
      <c r="AC583" s="44"/>
      <c r="AD583" s="72"/>
      <c r="AE583" s="56"/>
      <c r="AF583" s="45"/>
      <c r="AG583" s="72"/>
      <c r="AH583" s="56"/>
      <c r="AI583" s="45"/>
      <c r="AK583" s="12"/>
      <c r="AL583" s="12"/>
      <c r="AM583" s="19"/>
      <c r="AQ583" s="13"/>
      <c r="AR583" s="13">
        <v>2.6</v>
      </c>
      <c r="AS583" s="13"/>
      <c r="AT583" s="14"/>
      <c r="AU583" s="13"/>
      <c r="AV583" s="13"/>
      <c r="AW583" s="12"/>
      <c r="AX583" s="12"/>
      <c r="AY583" s="13"/>
      <c r="AZ583" s="12"/>
    </row>
    <row r="584" spans="1:52" x14ac:dyDescent="0.25">
      <c r="A584" s="1" t="s">
        <v>2</v>
      </c>
      <c r="B584" s="2">
        <v>3.1</v>
      </c>
      <c r="C584" s="74">
        <f t="shared" si="99"/>
        <v>3.3031000000000001</v>
      </c>
      <c r="D584" s="70">
        <v>-113.286</v>
      </c>
      <c r="E584" s="10">
        <v>41.337000000000003</v>
      </c>
      <c r="F584" s="17">
        <v>7</v>
      </c>
      <c r="G584" s="1">
        <v>1980</v>
      </c>
      <c r="H584">
        <v>4</v>
      </c>
      <c r="I584">
        <v>4</v>
      </c>
      <c r="J584">
        <v>0</v>
      </c>
      <c r="K584">
        <v>45</v>
      </c>
      <c r="L584">
        <v>4.5</v>
      </c>
      <c r="M584" s="73">
        <f t="shared" si="100"/>
        <v>0.22900000000000001</v>
      </c>
      <c r="N584" s="2">
        <v>0.01</v>
      </c>
      <c r="O584" s="3" t="s">
        <v>235</v>
      </c>
      <c r="P584" s="76"/>
      <c r="Q584" s="67">
        <f>V584</f>
        <v>3.3031000000000001</v>
      </c>
      <c r="R584" s="72">
        <f>U584</f>
        <v>0.22900000000000001</v>
      </c>
      <c r="S584" s="57">
        <v>3.1</v>
      </c>
      <c r="T584" s="14" t="s">
        <v>3</v>
      </c>
      <c r="U584" s="26">
        <v>0.22900000000000001</v>
      </c>
      <c r="V584" s="56">
        <f>0.791*S584+0.851</f>
        <v>3.3031000000000001</v>
      </c>
      <c r="W584" s="44"/>
      <c r="X584" s="72"/>
      <c r="Z584" s="47"/>
      <c r="AA584" s="72"/>
      <c r="AB584" s="56"/>
      <c r="AC584" s="44"/>
      <c r="AD584" s="72"/>
      <c r="AE584" s="56"/>
      <c r="AF584" s="45"/>
      <c r="AG584" s="72"/>
      <c r="AH584" s="56"/>
      <c r="AI584" s="45"/>
      <c r="AK584" s="12"/>
      <c r="AL584" s="12"/>
      <c r="AM584" s="19"/>
      <c r="AQ584" s="13"/>
      <c r="AR584" s="13"/>
      <c r="AS584" s="13">
        <v>3.1</v>
      </c>
      <c r="AT584" s="14" t="s">
        <v>3</v>
      </c>
      <c r="AU584" s="13"/>
      <c r="AV584" s="13"/>
      <c r="AW584" s="12"/>
      <c r="AX584" s="12"/>
      <c r="AY584" s="13"/>
      <c r="AZ584" s="12"/>
    </row>
    <row r="585" spans="1:52" x14ac:dyDescent="0.25">
      <c r="A585" s="1" t="s">
        <v>2</v>
      </c>
      <c r="B585" s="2">
        <v>2.7</v>
      </c>
      <c r="C585" s="74">
        <f t="shared" si="99"/>
        <v>2.9867000000000004</v>
      </c>
      <c r="D585" s="70">
        <v>-113.336</v>
      </c>
      <c r="E585" s="10">
        <v>41.341999999999999</v>
      </c>
      <c r="F585" s="17">
        <v>7</v>
      </c>
      <c r="G585" s="1">
        <v>1980</v>
      </c>
      <c r="H585">
        <v>4</v>
      </c>
      <c r="I585">
        <v>4</v>
      </c>
      <c r="J585">
        <v>0</v>
      </c>
      <c r="K585">
        <v>56</v>
      </c>
      <c r="L585">
        <v>9</v>
      </c>
      <c r="M585" s="73">
        <f t="shared" si="100"/>
        <v>0.249</v>
      </c>
      <c r="N585" s="2">
        <v>0.01</v>
      </c>
      <c r="O585" s="3" t="s">
        <v>235</v>
      </c>
      <c r="P585" s="76"/>
      <c r="Q585" s="67">
        <f>Y585</f>
        <v>2.9867000000000004</v>
      </c>
      <c r="R585" s="72">
        <f>X585</f>
        <v>0.249</v>
      </c>
      <c r="S585" s="44"/>
      <c r="T585" s="14"/>
      <c r="W585" s="57">
        <v>2.7</v>
      </c>
      <c r="X585" s="72">
        <v>0.249</v>
      </c>
      <c r="Y585" s="56">
        <f>0.791*W585+0.851</f>
        <v>2.9867000000000004</v>
      </c>
      <c r="Z585" s="47"/>
      <c r="AA585" s="72"/>
      <c r="AB585" s="56"/>
      <c r="AC585" s="44"/>
      <c r="AD585" s="72"/>
      <c r="AE585" s="56"/>
      <c r="AF585" s="45"/>
      <c r="AG585" s="72"/>
      <c r="AH585" s="56"/>
      <c r="AI585" s="45"/>
      <c r="AK585" s="12"/>
      <c r="AL585" s="12"/>
      <c r="AM585" s="19"/>
      <c r="AQ585" s="13"/>
      <c r="AR585" s="13">
        <v>2.7</v>
      </c>
      <c r="AS585" s="13"/>
      <c r="AT585" s="14"/>
      <c r="AU585" s="13"/>
      <c r="AV585" s="13"/>
      <c r="AW585" s="12"/>
      <c r="AX585" s="12"/>
      <c r="AY585" s="13"/>
      <c r="AZ585" s="12"/>
    </row>
    <row r="586" spans="1:52" x14ac:dyDescent="0.25">
      <c r="A586" s="1" t="s">
        <v>2</v>
      </c>
      <c r="B586" s="2">
        <v>3.5</v>
      </c>
      <c r="C586" s="74">
        <f t="shared" si="99"/>
        <v>3.6194999999999999</v>
      </c>
      <c r="D586" s="70">
        <v>-111.974</v>
      </c>
      <c r="E586" s="10">
        <v>39.948</v>
      </c>
      <c r="F586" s="17">
        <v>4</v>
      </c>
      <c r="G586" s="1">
        <v>1980</v>
      </c>
      <c r="H586">
        <v>4</v>
      </c>
      <c r="I586">
        <v>6</v>
      </c>
      <c r="J586">
        <v>10</v>
      </c>
      <c r="K586">
        <v>45</v>
      </c>
      <c r="L586">
        <v>4</v>
      </c>
      <c r="M586" s="73">
        <f t="shared" si="100"/>
        <v>0.22900000000000001</v>
      </c>
      <c r="N586" s="2">
        <v>0.01</v>
      </c>
      <c r="O586" s="3" t="s">
        <v>235</v>
      </c>
      <c r="P586" s="76"/>
      <c r="Q586" s="67">
        <f>V586</f>
        <v>3.6194999999999999</v>
      </c>
      <c r="R586" s="72">
        <f>U586</f>
        <v>0.22900000000000001</v>
      </c>
      <c r="S586" s="57">
        <v>3.5</v>
      </c>
      <c r="T586" s="14" t="s">
        <v>3</v>
      </c>
      <c r="U586" s="26">
        <v>0.22900000000000001</v>
      </c>
      <c r="V586" s="56">
        <f>0.791*S586+0.851</f>
        <v>3.6194999999999999</v>
      </c>
      <c r="W586" s="44"/>
      <c r="X586" s="72"/>
      <c r="Z586" s="47"/>
      <c r="AA586" s="72"/>
      <c r="AB586" s="56"/>
      <c r="AC586" s="44"/>
      <c r="AD586" s="72"/>
      <c r="AE586" s="56"/>
      <c r="AF586" s="45"/>
      <c r="AG586" s="72"/>
      <c r="AH586" s="56"/>
      <c r="AI586" s="45"/>
      <c r="AK586" s="12"/>
      <c r="AL586" s="12"/>
      <c r="AM586" s="19"/>
      <c r="AQ586" s="13"/>
      <c r="AR586" s="13"/>
      <c r="AS586" s="13">
        <v>3.5</v>
      </c>
      <c r="AT586" s="14" t="s">
        <v>3</v>
      </c>
      <c r="AU586" s="13"/>
      <c r="AV586" s="13"/>
      <c r="AW586" s="12"/>
      <c r="AX586" s="12"/>
      <c r="AY586" s="13"/>
      <c r="AZ586" s="12"/>
    </row>
    <row r="587" spans="1:52" x14ac:dyDescent="0.25">
      <c r="A587" s="1" t="s">
        <v>2</v>
      </c>
      <c r="B587" s="2">
        <v>2.6</v>
      </c>
      <c r="C587" s="74">
        <f t="shared" si="99"/>
        <v>2.9076</v>
      </c>
      <c r="D587" s="70">
        <v>-111.56100000000001</v>
      </c>
      <c r="E587" s="10">
        <v>38.965000000000003</v>
      </c>
      <c r="F587" s="17">
        <v>7</v>
      </c>
      <c r="G587" s="1">
        <v>1980</v>
      </c>
      <c r="H587">
        <v>4</v>
      </c>
      <c r="I587">
        <v>17</v>
      </c>
      <c r="J587">
        <v>12</v>
      </c>
      <c r="K587">
        <v>14</v>
      </c>
      <c r="L587">
        <v>26.1</v>
      </c>
      <c r="M587" s="73">
        <f t="shared" si="100"/>
        <v>0.249</v>
      </c>
      <c r="N587" s="2">
        <v>0.01</v>
      </c>
      <c r="O587" s="3" t="s">
        <v>235</v>
      </c>
      <c r="P587" s="76"/>
      <c r="Q587" s="67">
        <f>Y587</f>
        <v>2.9076</v>
      </c>
      <c r="R587" s="72">
        <f>X587</f>
        <v>0.249</v>
      </c>
      <c r="S587" s="44"/>
      <c r="T587" s="14"/>
      <c r="W587" s="57">
        <v>2.6</v>
      </c>
      <c r="X587" s="72">
        <v>0.249</v>
      </c>
      <c r="Y587" s="56">
        <f>0.791*W587+0.851</f>
        <v>2.9076</v>
      </c>
      <c r="Z587" s="47"/>
      <c r="AA587" s="72"/>
      <c r="AB587" s="56"/>
      <c r="AC587" s="44"/>
      <c r="AD587" s="72"/>
      <c r="AE587" s="56"/>
      <c r="AF587" s="45"/>
      <c r="AG587" s="72"/>
      <c r="AH587" s="56"/>
      <c r="AI587" s="45"/>
      <c r="AK587" s="12"/>
      <c r="AL587" s="12"/>
      <c r="AM587" s="19"/>
      <c r="AQ587" s="13"/>
      <c r="AR587" s="13">
        <v>2.6</v>
      </c>
      <c r="AS587" s="13"/>
      <c r="AT587" s="14"/>
      <c r="AU587" s="13"/>
      <c r="AV587" s="13"/>
      <c r="AW587" s="12"/>
      <c r="AX587" s="12"/>
      <c r="AY587" s="13"/>
      <c r="AZ587" s="12"/>
    </row>
    <row r="588" spans="1:52" x14ac:dyDescent="0.25">
      <c r="A588" s="1" t="s">
        <v>2</v>
      </c>
      <c r="B588" s="2">
        <v>2.6</v>
      </c>
      <c r="C588" s="74">
        <f t="shared" si="99"/>
        <v>2.9076</v>
      </c>
      <c r="D588" s="70">
        <v>-112.017</v>
      </c>
      <c r="E588" s="10">
        <v>38.947000000000003</v>
      </c>
      <c r="F588" s="17">
        <v>0</v>
      </c>
      <c r="G588" s="1">
        <v>1980</v>
      </c>
      <c r="H588">
        <v>4</v>
      </c>
      <c r="I588">
        <v>18</v>
      </c>
      <c r="J588">
        <v>19</v>
      </c>
      <c r="K588">
        <v>43</v>
      </c>
      <c r="L588">
        <v>6.9</v>
      </c>
      <c r="M588" s="73">
        <f t="shared" si="100"/>
        <v>0.249</v>
      </c>
      <c r="N588" s="2">
        <v>0.01</v>
      </c>
      <c r="O588" s="3" t="s">
        <v>235</v>
      </c>
      <c r="P588" s="76"/>
      <c r="Q588" s="67">
        <f>Y588</f>
        <v>2.9076</v>
      </c>
      <c r="R588" s="72">
        <f>X588</f>
        <v>0.249</v>
      </c>
      <c r="S588" s="44"/>
      <c r="T588" s="14"/>
      <c r="W588" s="57">
        <v>2.6</v>
      </c>
      <c r="X588" s="72">
        <v>0.249</v>
      </c>
      <c r="Y588" s="56">
        <f>0.791*W588+0.851</f>
        <v>2.9076</v>
      </c>
      <c r="Z588" s="47"/>
      <c r="AA588" s="72"/>
      <c r="AB588" s="56"/>
      <c r="AC588" s="44"/>
      <c r="AD588" s="72"/>
      <c r="AE588" s="56"/>
      <c r="AF588" s="45"/>
      <c r="AG588" s="72"/>
      <c r="AH588" s="56"/>
      <c r="AI588" s="45"/>
      <c r="AK588" s="12"/>
      <c r="AL588" s="12"/>
      <c r="AM588" s="19"/>
      <c r="AQ588" s="13"/>
      <c r="AR588" s="13">
        <v>2.6</v>
      </c>
      <c r="AS588" s="13"/>
      <c r="AT588" s="14"/>
      <c r="AU588" s="13"/>
      <c r="AV588" s="13"/>
      <c r="AW588" s="12"/>
      <c r="AX588" s="12"/>
      <c r="AY588" s="13"/>
      <c r="AZ588" s="12"/>
    </row>
    <row r="589" spans="1:52" x14ac:dyDescent="0.25">
      <c r="A589" s="1" t="s">
        <v>2</v>
      </c>
      <c r="B589" s="2">
        <v>3.4</v>
      </c>
      <c r="C589" s="74">
        <f t="shared" si="99"/>
        <v>3.5404</v>
      </c>
      <c r="D589" s="70">
        <v>-114.083</v>
      </c>
      <c r="E589" s="10">
        <v>37.302</v>
      </c>
      <c r="F589" s="17">
        <v>7</v>
      </c>
      <c r="G589" s="1">
        <v>1980</v>
      </c>
      <c r="H589">
        <v>4</v>
      </c>
      <c r="I589">
        <v>28</v>
      </c>
      <c r="J589">
        <v>21</v>
      </c>
      <c r="K589">
        <v>47</v>
      </c>
      <c r="L589">
        <v>35</v>
      </c>
      <c r="M589" s="73">
        <f t="shared" si="100"/>
        <v>0.22900000000000001</v>
      </c>
      <c r="N589" s="2">
        <v>0.01</v>
      </c>
      <c r="O589" s="3" t="s">
        <v>235</v>
      </c>
      <c r="P589" s="76"/>
      <c r="Q589" s="67">
        <f>V589</f>
        <v>3.5404</v>
      </c>
      <c r="R589" s="72">
        <f>U589</f>
        <v>0.22900000000000001</v>
      </c>
      <c r="S589" s="57">
        <v>3.4</v>
      </c>
      <c r="T589" s="14" t="s">
        <v>3</v>
      </c>
      <c r="U589" s="26">
        <v>0.22900000000000001</v>
      </c>
      <c r="V589" s="56">
        <f>0.791*S589+0.851</f>
        <v>3.5404</v>
      </c>
      <c r="W589" s="44"/>
      <c r="X589" s="72"/>
      <c r="Z589" s="47"/>
      <c r="AA589" s="72"/>
      <c r="AB589" s="56"/>
      <c r="AC589" s="44"/>
      <c r="AD589" s="72"/>
      <c r="AE589" s="56"/>
      <c r="AF589" s="45"/>
      <c r="AG589" s="72"/>
      <c r="AH589" s="56"/>
      <c r="AI589" s="45"/>
      <c r="AK589" s="12"/>
      <c r="AL589" s="12"/>
      <c r="AM589" s="19"/>
      <c r="AQ589" s="13"/>
      <c r="AR589" s="13"/>
      <c r="AS589" s="13">
        <v>3.4</v>
      </c>
      <c r="AT589" s="14" t="s">
        <v>3</v>
      </c>
      <c r="AU589" s="13"/>
      <c r="AV589" s="13"/>
      <c r="AW589" s="12"/>
      <c r="AX589" s="12"/>
      <c r="AY589" s="13"/>
      <c r="AZ589" s="12"/>
    </row>
    <row r="590" spans="1:52" x14ac:dyDescent="0.25">
      <c r="A590" s="1" t="s">
        <v>2</v>
      </c>
      <c r="B590" s="2">
        <v>2.7</v>
      </c>
      <c r="C590" s="74">
        <f t="shared" si="99"/>
        <v>2.9867000000000004</v>
      </c>
      <c r="D590" s="70">
        <v>-113.49</v>
      </c>
      <c r="E590" s="10">
        <v>36.927</v>
      </c>
      <c r="F590" s="17">
        <v>7</v>
      </c>
      <c r="G590" s="1">
        <v>1980</v>
      </c>
      <c r="H590">
        <v>4</v>
      </c>
      <c r="I590">
        <v>29</v>
      </c>
      <c r="J590">
        <v>18</v>
      </c>
      <c r="K590">
        <v>25</v>
      </c>
      <c r="L590">
        <v>10.1</v>
      </c>
      <c r="M590" s="73">
        <f t="shared" si="100"/>
        <v>0.249</v>
      </c>
      <c r="N590" s="2">
        <v>0.01</v>
      </c>
      <c r="O590" s="3" t="s">
        <v>235</v>
      </c>
      <c r="P590" s="76"/>
      <c r="Q590" s="67">
        <f t="shared" ref="Q590:Q601" si="101">Y590</f>
        <v>2.9867000000000004</v>
      </c>
      <c r="R590" s="72">
        <f t="shared" ref="R590:R601" si="102">X590</f>
        <v>0.249</v>
      </c>
      <c r="S590" s="44"/>
      <c r="T590" s="14"/>
      <c r="W590" s="57">
        <v>2.7</v>
      </c>
      <c r="X590" s="72">
        <v>0.249</v>
      </c>
      <c r="Y590" s="56">
        <f t="shared" ref="Y590:Y601" si="103">0.791*W590+0.851</f>
        <v>2.9867000000000004</v>
      </c>
      <c r="Z590" s="47"/>
      <c r="AA590" s="72"/>
      <c r="AB590" s="56"/>
      <c r="AC590" s="44"/>
      <c r="AD590" s="72"/>
      <c r="AE590" s="56"/>
      <c r="AF590" s="45"/>
      <c r="AG590" s="72"/>
      <c r="AH590" s="56"/>
      <c r="AI590" s="45"/>
      <c r="AK590" s="12"/>
      <c r="AL590" s="12"/>
      <c r="AM590" s="19"/>
      <c r="AQ590" s="13"/>
      <c r="AR590" s="13">
        <v>2.7</v>
      </c>
      <c r="AS590" s="13"/>
      <c r="AT590" s="14"/>
      <c r="AU590" s="13"/>
      <c r="AV590" s="13"/>
      <c r="AW590" s="12"/>
      <c r="AX590" s="12"/>
      <c r="AY590" s="13"/>
      <c r="AZ590" s="12"/>
    </row>
    <row r="591" spans="1:52" x14ac:dyDescent="0.25">
      <c r="A591" s="1" t="s">
        <v>2</v>
      </c>
      <c r="B591" s="2">
        <v>2.6</v>
      </c>
      <c r="C591" s="74">
        <f t="shared" si="99"/>
        <v>2.9076</v>
      </c>
      <c r="D591" s="70">
        <v>-112.46599999999999</v>
      </c>
      <c r="E591" s="10">
        <v>42.106999999999999</v>
      </c>
      <c r="F591" s="17">
        <v>4</v>
      </c>
      <c r="G591" s="1">
        <v>1980</v>
      </c>
      <c r="H591">
        <v>5</v>
      </c>
      <c r="I591">
        <v>4</v>
      </c>
      <c r="J591">
        <v>0</v>
      </c>
      <c r="K591">
        <v>32</v>
      </c>
      <c r="L591">
        <v>40.200000000000003</v>
      </c>
      <c r="M591" s="73">
        <f t="shared" si="100"/>
        <v>0.249</v>
      </c>
      <c r="N591" s="2">
        <v>0.01</v>
      </c>
      <c r="O591" s="3" t="s">
        <v>235</v>
      </c>
      <c r="P591" s="76"/>
      <c r="Q591" s="67">
        <f t="shared" si="101"/>
        <v>2.9076</v>
      </c>
      <c r="R591" s="72">
        <f t="shared" si="102"/>
        <v>0.249</v>
      </c>
      <c r="S591" s="44"/>
      <c r="T591" s="14"/>
      <c r="W591" s="57">
        <v>2.6</v>
      </c>
      <c r="X591" s="72">
        <v>0.249</v>
      </c>
      <c r="Y591" s="56">
        <f t="shared" si="103"/>
        <v>2.9076</v>
      </c>
      <c r="Z591" s="47"/>
      <c r="AA591" s="72"/>
      <c r="AB591" s="56"/>
      <c r="AC591" s="44"/>
      <c r="AD591" s="72"/>
      <c r="AE591" s="56"/>
      <c r="AF591" s="45"/>
      <c r="AG591" s="72"/>
      <c r="AH591" s="56"/>
      <c r="AI591" s="45"/>
      <c r="AK591" s="12"/>
      <c r="AL591" s="12"/>
      <c r="AM591" s="19"/>
      <c r="AQ591" s="13"/>
      <c r="AR591" s="13">
        <v>2.6</v>
      </c>
      <c r="AS591" s="13"/>
      <c r="AT591" s="14"/>
      <c r="AU591" s="13"/>
      <c r="AV591" s="13"/>
      <c r="AW591" s="12"/>
      <c r="AX591" s="12"/>
      <c r="AY591" s="13"/>
      <c r="AZ591" s="12"/>
    </row>
    <row r="592" spans="1:52" x14ac:dyDescent="0.25">
      <c r="A592" s="1" t="s">
        <v>2</v>
      </c>
      <c r="B592" s="2">
        <v>3</v>
      </c>
      <c r="C592" s="74">
        <f t="shared" si="99"/>
        <v>3.2240000000000002</v>
      </c>
      <c r="D592" s="70">
        <v>-112.026</v>
      </c>
      <c r="E592" s="10">
        <v>39.709000000000003</v>
      </c>
      <c r="F592" s="17">
        <v>7</v>
      </c>
      <c r="G592" s="1">
        <v>1980</v>
      </c>
      <c r="H592">
        <v>5</v>
      </c>
      <c r="I592">
        <v>17</v>
      </c>
      <c r="J592">
        <v>9</v>
      </c>
      <c r="K592">
        <v>3</v>
      </c>
      <c r="L592">
        <v>38.6</v>
      </c>
      <c r="M592" s="73">
        <f t="shared" si="100"/>
        <v>0.249</v>
      </c>
      <c r="N592" s="2">
        <v>0.01</v>
      </c>
      <c r="O592" s="3" t="s">
        <v>235</v>
      </c>
      <c r="P592" s="76"/>
      <c r="Q592" s="67">
        <f t="shared" si="101"/>
        <v>3.2240000000000002</v>
      </c>
      <c r="R592" s="72">
        <f t="shared" si="102"/>
        <v>0.249</v>
      </c>
      <c r="S592" s="44"/>
      <c r="T592" s="14"/>
      <c r="W592" s="59">
        <v>3</v>
      </c>
      <c r="X592" s="72">
        <v>0.249</v>
      </c>
      <c r="Y592" s="56">
        <f t="shared" si="103"/>
        <v>3.2240000000000002</v>
      </c>
      <c r="Z592" s="47"/>
      <c r="AA592" s="72"/>
      <c r="AB592" s="56"/>
      <c r="AC592" s="44"/>
      <c r="AD592" s="72"/>
      <c r="AE592" s="56"/>
      <c r="AF592" s="45"/>
      <c r="AG592" s="72"/>
      <c r="AH592" s="56"/>
      <c r="AI592" s="45"/>
      <c r="AK592" s="12"/>
      <c r="AL592" s="12"/>
      <c r="AM592" s="19"/>
      <c r="AQ592" s="13"/>
      <c r="AR592" s="19">
        <v>3</v>
      </c>
      <c r="AS592" s="13"/>
      <c r="AT592" s="14"/>
      <c r="AU592" s="13"/>
      <c r="AV592" s="13"/>
      <c r="AW592" s="12"/>
      <c r="AX592" s="12"/>
      <c r="AY592" s="13"/>
      <c r="AZ592" s="12"/>
    </row>
    <row r="593" spans="1:52" x14ac:dyDescent="0.25">
      <c r="A593" s="1" t="s">
        <v>2</v>
      </c>
      <c r="B593" s="2">
        <v>2.5</v>
      </c>
      <c r="C593" s="74">
        <f t="shared" si="99"/>
        <v>2.8285</v>
      </c>
      <c r="D593" s="70">
        <v>-111.92100000000001</v>
      </c>
      <c r="E593" s="10">
        <v>39.29</v>
      </c>
      <c r="F593" s="17">
        <v>7</v>
      </c>
      <c r="G593" s="1">
        <v>1980</v>
      </c>
      <c r="H593">
        <v>5</v>
      </c>
      <c r="I593">
        <v>20</v>
      </c>
      <c r="J593">
        <v>8</v>
      </c>
      <c r="K593">
        <v>42</v>
      </c>
      <c r="L593">
        <v>17.8</v>
      </c>
      <c r="M593" s="73">
        <f t="shared" si="100"/>
        <v>0.249</v>
      </c>
      <c r="N593" s="2">
        <v>0.01</v>
      </c>
      <c r="O593" s="3" t="s">
        <v>235</v>
      </c>
      <c r="P593" s="76"/>
      <c r="Q593" s="67">
        <f t="shared" si="101"/>
        <v>2.8285</v>
      </c>
      <c r="R593" s="72">
        <f t="shared" si="102"/>
        <v>0.249</v>
      </c>
      <c r="S593" s="44"/>
      <c r="T593" s="14"/>
      <c r="W593" s="57">
        <v>2.5</v>
      </c>
      <c r="X593" s="72">
        <v>0.249</v>
      </c>
      <c r="Y593" s="56">
        <f t="shared" si="103"/>
        <v>2.8285</v>
      </c>
      <c r="Z593" s="47"/>
      <c r="AA593" s="72"/>
      <c r="AB593" s="56"/>
      <c r="AC593" s="44"/>
      <c r="AD593" s="72"/>
      <c r="AE593" s="56"/>
      <c r="AF593" s="45"/>
      <c r="AG593" s="72"/>
      <c r="AH593" s="56"/>
      <c r="AI593" s="45"/>
      <c r="AK593" s="12"/>
      <c r="AL593" s="12"/>
      <c r="AM593" s="19"/>
      <c r="AQ593" s="13"/>
      <c r="AR593" s="13">
        <v>2.5</v>
      </c>
      <c r="AS593" s="13"/>
      <c r="AT593" s="14"/>
      <c r="AU593" s="13"/>
      <c r="AV593" s="13"/>
      <c r="AW593" s="12"/>
      <c r="AX593" s="12"/>
      <c r="AY593" s="13"/>
      <c r="AZ593" s="12"/>
    </row>
    <row r="594" spans="1:52" x14ac:dyDescent="0.25">
      <c r="A594" s="1" t="s">
        <v>2</v>
      </c>
      <c r="B594" s="2">
        <v>2.7</v>
      </c>
      <c r="C594" s="74">
        <f t="shared" si="99"/>
        <v>2.9867000000000004</v>
      </c>
      <c r="D594" s="70">
        <v>-111.95699999999999</v>
      </c>
      <c r="E594" s="10">
        <v>39.93</v>
      </c>
      <c r="F594" s="17">
        <v>7</v>
      </c>
      <c r="G594" s="1">
        <v>1980</v>
      </c>
      <c r="H594">
        <v>5</v>
      </c>
      <c r="I594">
        <v>24</v>
      </c>
      <c r="J594">
        <v>22</v>
      </c>
      <c r="K594">
        <v>12</v>
      </c>
      <c r="L594">
        <v>14.3</v>
      </c>
      <c r="M594" s="73">
        <f t="shared" si="100"/>
        <v>0.249</v>
      </c>
      <c r="N594" s="2">
        <v>0.01</v>
      </c>
      <c r="O594" s="3" t="s">
        <v>235</v>
      </c>
      <c r="P594" s="76"/>
      <c r="Q594" s="67">
        <f t="shared" si="101"/>
        <v>2.9867000000000004</v>
      </c>
      <c r="R594" s="72">
        <f t="shared" si="102"/>
        <v>0.249</v>
      </c>
      <c r="S594" s="44"/>
      <c r="T594" s="14"/>
      <c r="W594" s="57">
        <v>2.7</v>
      </c>
      <c r="X594" s="72">
        <v>0.249</v>
      </c>
      <c r="Y594" s="56">
        <f t="shared" si="103"/>
        <v>2.9867000000000004</v>
      </c>
      <c r="Z594" s="47"/>
      <c r="AA594" s="72"/>
      <c r="AB594" s="56"/>
      <c r="AC594" s="44"/>
      <c r="AD594" s="72"/>
      <c r="AE594" s="56"/>
      <c r="AF594" s="45"/>
      <c r="AG594" s="72"/>
      <c r="AH594" s="56"/>
      <c r="AI594" s="45"/>
      <c r="AK594" s="12"/>
      <c r="AL594" s="12"/>
      <c r="AM594" s="19"/>
      <c r="AQ594" s="13"/>
      <c r="AR594" s="13">
        <v>2.7</v>
      </c>
      <c r="AS594" s="13"/>
      <c r="AT594" s="14"/>
      <c r="AU594" s="13"/>
      <c r="AV594" s="13"/>
      <c r="AW594" s="12"/>
      <c r="AX594" s="12"/>
      <c r="AY594" s="13"/>
      <c r="AZ594" s="12"/>
    </row>
    <row r="595" spans="1:52" x14ac:dyDescent="0.25">
      <c r="A595" s="1" t="s">
        <v>2</v>
      </c>
      <c r="B595" s="2">
        <v>2.6</v>
      </c>
      <c r="C595" s="74">
        <f t="shared" si="99"/>
        <v>2.9076</v>
      </c>
      <c r="D595" s="70">
        <v>-111.89400000000001</v>
      </c>
      <c r="E595" s="10">
        <v>39.311999999999998</v>
      </c>
      <c r="F595" s="17">
        <v>7</v>
      </c>
      <c r="G595" s="1">
        <v>1980</v>
      </c>
      <c r="H595">
        <v>5</v>
      </c>
      <c r="I595">
        <v>25</v>
      </c>
      <c r="J595">
        <v>18</v>
      </c>
      <c r="K595">
        <v>53</v>
      </c>
      <c r="L595">
        <v>54.8</v>
      </c>
      <c r="M595" s="73">
        <f t="shared" si="100"/>
        <v>0.249</v>
      </c>
      <c r="N595" s="2">
        <v>0.01</v>
      </c>
      <c r="O595" s="3" t="s">
        <v>235</v>
      </c>
      <c r="P595" s="76"/>
      <c r="Q595" s="67">
        <f t="shared" si="101"/>
        <v>2.9076</v>
      </c>
      <c r="R595" s="72">
        <f t="shared" si="102"/>
        <v>0.249</v>
      </c>
      <c r="S595" s="44"/>
      <c r="T595" s="14"/>
      <c r="W595" s="57">
        <v>2.6</v>
      </c>
      <c r="X595" s="72">
        <v>0.249</v>
      </c>
      <c r="Y595" s="56">
        <f t="shared" si="103"/>
        <v>2.9076</v>
      </c>
      <c r="Z595" s="47"/>
      <c r="AA595" s="72"/>
      <c r="AB595" s="56"/>
      <c r="AC595" s="44"/>
      <c r="AD595" s="72"/>
      <c r="AE595" s="56"/>
      <c r="AF595" s="45"/>
      <c r="AG595" s="72"/>
      <c r="AH595" s="56"/>
      <c r="AI595" s="45"/>
      <c r="AK595" s="12"/>
      <c r="AL595" s="12"/>
      <c r="AM595" s="19"/>
      <c r="AQ595" s="13"/>
      <c r="AR595" s="13">
        <v>2.6</v>
      </c>
      <c r="AS595" s="13"/>
      <c r="AT595" s="14"/>
      <c r="AU595" s="13"/>
      <c r="AV595" s="13"/>
      <c r="AW595" s="12"/>
      <c r="AX595" s="12"/>
      <c r="AY595" s="13"/>
      <c r="AZ595" s="12"/>
    </row>
    <row r="596" spans="1:52" x14ac:dyDescent="0.25">
      <c r="A596" s="1" t="s">
        <v>2</v>
      </c>
      <c r="B596" s="2">
        <v>2.9</v>
      </c>
      <c r="C596" s="74">
        <f t="shared" si="99"/>
        <v>3.1448999999999998</v>
      </c>
      <c r="D596" s="70">
        <v>-111.98099999999999</v>
      </c>
      <c r="E596" s="10">
        <v>39.845999999999997</v>
      </c>
      <c r="F596" s="17">
        <v>2</v>
      </c>
      <c r="G596" s="1">
        <v>1980</v>
      </c>
      <c r="H596">
        <v>6</v>
      </c>
      <c r="I596">
        <v>3</v>
      </c>
      <c r="J596">
        <v>21</v>
      </c>
      <c r="K596">
        <v>59</v>
      </c>
      <c r="L596">
        <v>5.5</v>
      </c>
      <c r="M596" s="73">
        <f t="shared" si="100"/>
        <v>0.249</v>
      </c>
      <c r="N596" s="2">
        <v>0.01</v>
      </c>
      <c r="O596" s="3" t="s">
        <v>235</v>
      </c>
      <c r="P596" s="76"/>
      <c r="Q596" s="67">
        <f t="shared" si="101"/>
        <v>3.1448999999999998</v>
      </c>
      <c r="R596" s="72">
        <f t="shared" si="102"/>
        <v>0.249</v>
      </c>
      <c r="S596" s="44"/>
      <c r="T596" s="14"/>
      <c r="W596" s="57">
        <v>2.9</v>
      </c>
      <c r="X596" s="72">
        <v>0.249</v>
      </c>
      <c r="Y596" s="56">
        <f t="shared" si="103"/>
        <v>3.1448999999999998</v>
      </c>
      <c r="Z596" s="47"/>
      <c r="AA596" s="72"/>
      <c r="AB596" s="56"/>
      <c r="AC596" s="44"/>
      <c r="AD596" s="72"/>
      <c r="AE596" s="56"/>
      <c r="AF596" s="45"/>
      <c r="AG596" s="72"/>
      <c r="AH596" s="56"/>
      <c r="AI596" s="45"/>
      <c r="AK596" s="12"/>
      <c r="AL596" s="12"/>
      <c r="AM596" s="19"/>
      <c r="AQ596" s="13"/>
      <c r="AR596" s="13">
        <v>2.9</v>
      </c>
      <c r="AS596" s="13"/>
      <c r="AT596" s="14"/>
      <c r="AU596" s="13"/>
      <c r="AV596" s="13"/>
      <c r="AW596" s="12"/>
      <c r="AX596" s="12"/>
      <c r="AY596" s="13"/>
      <c r="AZ596" s="12"/>
    </row>
    <row r="597" spans="1:52" x14ac:dyDescent="0.25">
      <c r="A597" s="1" t="s">
        <v>2</v>
      </c>
      <c r="B597" s="2">
        <v>2.8</v>
      </c>
      <c r="C597" s="74">
        <f t="shared" si="99"/>
        <v>3.0657999999999999</v>
      </c>
      <c r="D597" s="70">
        <v>-110.495</v>
      </c>
      <c r="E597" s="10">
        <v>41.704999999999998</v>
      </c>
      <c r="F597" s="17">
        <v>7</v>
      </c>
      <c r="G597" s="1">
        <v>1980</v>
      </c>
      <c r="H597">
        <v>6</v>
      </c>
      <c r="I597">
        <v>7</v>
      </c>
      <c r="J597">
        <v>2</v>
      </c>
      <c r="K597">
        <v>15</v>
      </c>
      <c r="L597">
        <v>50</v>
      </c>
      <c r="M597" s="73">
        <f t="shared" si="100"/>
        <v>0.249</v>
      </c>
      <c r="N597" s="2">
        <v>0.01</v>
      </c>
      <c r="O597" s="3" t="s">
        <v>235</v>
      </c>
      <c r="P597" s="76"/>
      <c r="Q597" s="67">
        <f t="shared" si="101"/>
        <v>3.0657999999999999</v>
      </c>
      <c r="R597" s="72">
        <f t="shared" si="102"/>
        <v>0.249</v>
      </c>
      <c r="S597" s="44"/>
      <c r="T597" s="14"/>
      <c r="W597" s="57">
        <v>2.8</v>
      </c>
      <c r="X597" s="72">
        <v>0.249</v>
      </c>
      <c r="Y597" s="56">
        <f t="shared" si="103"/>
        <v>3.0657999999999999</v>
      </c>
      <c r="Z597" s="47"/>
      <c r="AA597" s="72"/>
      <c r="AB597" s="56"/>
      <c r="AC597" s="44"/>
      <c r="AD597" s="72"/>
      <c r="AE597" s="56"/>
      <c r="AF597" s="45"/>
      <c r="AG597" s="72"/>
      <c r="AH597" s="56"/>
      <c r="AI597" s="45"/>
      <c r="AK597" s="12"/>
      <c r="AL597" s="12"/>
      <c r="AM597" s="19"/>
      <c r="AQ597" s="13"/>
      <c r="AR597" s="13">
        <v>2.8</v>
      </c>
      <c r="AS597" s="13"/>
      <c r="AT597" s="14"/>
      <c r="AU597" s="13"/>
      <c r="AV597" s="13"/>
      <c r="AW597" s="12"/>
      <c r="AX597" s="12"/>
      <c r="AY597" s="13"/>
      <c r="AZ597" s="12"/>
    </row>
    <row r="598" spans="1:52" x14ac:dyDescent="0.25">
      <c r="A598" s="1" t="s">
        <v>2</v>
      </c>
      <c r="B598" s="2">
        <v>2.7</v>
      </c>
      <c r="C598" s="74">
        <f t="shared" si="99"/>
        <v>2.9867000000000004</v>
      </c>
      <c r="D598" s="70">
        <v>-112.14</v>
      </c>
      <c r="E598" s="10">
        <v>38.793999999999997</v>
      </c>
      <c r="F598" s="17">
        <v>7</v>
      </c>
      <c r="G598" s="1">
        <v>1980</v>
      </c>
      <c r="H598">
        <v>6</v>
      </c>
      <c r="I598">
        <v>10</v>
      </c>
      <c r="J598">
        <v>14</v>
      </c>
      <c r="K598">
        <v>45</v>
      </c>
      <c r="L598">
        <v>18.899999999999999</v>
      </c>
      <c r="M598" s="73">
        <f t="shared" si="100"/>
        <v>0.249</v>
      </c>
      <c r="N598" s="2">
        <v>0.01</v>
      </c>
      <c r="O598" s="3" t="s">
        <v>235</v>
      </c>
      <c r="P598" s="76"/>
      <c r="Q598" s="67">
        <f t="shared" si="101"/>
        <v>2.9867000000000004</v>
      </c>
      <c r="R598" s="72">
        <f t="shared" si="102"/>
        <v>0.249</v>
      </c>
      <c r="S598" s="44"/>
      <c r="T598" s="14"/>
      <c r="W598" s="57">
        <v>2.7</v>
      </c>
      <c r="X598" s="72">
        <v>0.249</v>
      </c>
      <c r="Y598" s="56">
        <f t="shared" si="103"/>
        <v>2.9867000000000004</v>
      </c>
      <c r="Z598" s="47"/>
      <c r="AA598" s="72"/>
      <c r="AB598" s="56"/>
      <c r="AC598" s="44"/>
      <c r="AD598" s="72"/>
      <c r="AE598" s="56"/>
      <c r="AF598" s="45"/>
      <c r="AG598" s="72"/>
      <c r="AH598" s="56"/>
      <c r="AI598" s="45"/>
      <c r="AK598" s="12"/>
      <c r="AL598" s="12"/>
      <c r="AM598" s="19"/>
      <c r="AQ598" s="13"/>
      <c r="AR598" s="13">
        <v>2.7</v>
      </c>
      <c r="AS598" s="13"/>
      <c r="AT598" s="14"/>
      <c r="AU598" s="13"/>
      <c r="AV598" s="13"/>
      <c r="AW598" s="12"/>
      <c r="AX598" s="12"/>
      <c r="AY598" s="13"/>
      <c r="AZ598" s="12"/>
    </row>
    <row r="599" spans="1:52" x14ac:dyDescent="0.25">
      <c r="A599" s="1" t="s">
        <v>2</v>
      </c>
      <c r="B599" s="2">
        <v>2.6</v>
      </c>
      <c r="C599" s="74">
        <f t="shared" si="99"/>
        <v>2.9076</v>
      </c>
      <c r="D599" s="70">
        <v>-111.298</v>
      </c>
      <c r="E599" s="10">
        <v>38.774000000000001</v>
      </c>
      <c r="F599" s="17">
        <v>7</v>
      </c>
      <c r="G599" s="1">
        <v>1980</v>
      </c>
      <c r="H599">
        <v>6</v>
      </c>
      <c r="I599">
        <v>19</v>
      </c>
      <c r="J599">
        <v>12</v>
      </c>
      <c r="K599">
        <v>26</v>
      </c>
      <c r="L599">
        <v>46.8</v>
      </c>
      <c r="M599" s="73">
        <f t="shared" si="100"/>
        <v>0.249</v>
      </c>
      <c r="N599" s="2">
        <v>0.01</v>
      </c>
      <c r="O599" s="3" t="s">
        <v>235</v>
      </c>
      <c r="P599" s="76"/>
      <c r="Q599" s="67">
        <f t="shared" si="101"/>
        <v>2.9076</v>
      </c>
      <c r="R599" s="72">
        <f t="shared" si="102"/>
        <v>0.249</v>
      </c>
      <c r="S599" s="44"/>
      <c r="T599" s="14"/>
      <c r="W599" s="57">
        <v>2.6</v>
      </c>
      <c r="X599" s="72">
        <v>0.249</v>
      </c>
      <c r="Y599" s="56">
        <f t="shared" si="103"/>
        <v>2.9076</v>
      </c>
      <c r="Z599" s="47"/>
      <c r="AA599" s="72"/>
      <c r="AB599" s="56"/>
      <c r="AC599" s="44"/>
      <c r="AD599" s="72"/>
      <c r="AE599" s="56"/>
      <c r="AF599" s="45"/>
      <c r="AG599" s="72"/>
      <c r="AH599" s="56"/>
      <c r="AI599" s="45"/>
      <c r="AK599" s="12"/>
      <c r="AL599" s="12"/>
      <c r="AM599" s="19"/>
      <c r="AQ599" s="13"/>
      <c r="AR599" s="13">
        <v>2.6</v>
      </c>
      <c r="AS599" s="13"/>
      <c r="AT599" s="14"/>
      <c r="AU599" s="13"/>
      <c r="AV599" s="13"/>
      <c r="AW599" s="12"/>
      <c r="AX599" s="12"/>
      <c r="AY599" s="13"/>
      <c r="AZ599" s="12"/>
    </row>
    <row r="600" spans="1:52" x14ac:dyDescent="0.25">
      <c r="A600" s="1" t="s">
        <v>2</v>
      </c>
      <c r="B600" s="2">
        <v>2.5</v>
      </c>
      <c r="C600" s="74">
        <f t="shared" si="99"/>
        <v>2.8285</v>
      </c>
      <c r="D600" s="70">
        <v>-110.559</v>
      </c>
      <c r="E600" s="10">
        <v>39.866999999999997</v>
      </c>
      <c r="F600" s="17">
        <v>7</v>
      </c>
      <c r="G600" s="1">
        <v>1980</v>
      </c>
      <c r="H600">
        <v>6</v>
      </c>
      <c r="I600">
        <v>23</v>
      </c>
      <c r="J600">
        <v>6</v>
      </c>
      <c r="K600">
        <v>1</v>
      </c>
      <c r="L600">
        <v>40</v>
      </c>
      <c r="M600" s="73">
        <f t="shared" si="100"/>
        <v>0.249</v>
      </c>
      <c r="N600" s="2">
        <v>0.01</v>
      </c>
      <c r="O600" s="3" t="s">
        <v>235</v>
      </c>
      <c r="P600" s="76"/>
      <c r="Q600" s="67">
        <f t="shared" si="101"/>
        <v>2.8285</v>
      </c>
      <c r="R600" s="72">
        <f t="shared" si="102"/>
        <v>0.249</v>
      </c>
      <c r="S600" s="44"/>
      <c r="T600" s="14"/>
      <c r="W600" s="57">
        <v>2.5</v>
      </c>
      <c r="X600" s="72">
        <v>0.249</v>
      </c>
      <c r="Y600" s="56">
        <f t="shared" si="103"/>
        <v>2.8285</v>
      </c>
      <c r="Z600" s="47"/>
      <c r="AA600" s="72"/>
      <c r="AB600" s="56"/>
      <c r="AC600" s="44"/>
      <c r="AD600" s="72"/>
      <c r="AE600" s="56"/>
      <c r="AF600" s="45"/>
      <c r="AG600" s="72"/>
      <c r="AH600" s="56"/>
      <c r="AI600" s="45"/>
      <c r="AK600" s="12"/>
      <c r="AL600" s="12"/>
      <c r="AM600" s="19"/>
      <c r="AQ600" s="13"/>
      <c r="AR600" s="13">
        <v>2.5</v>
      </c>
      <c r="AS600" s="13"/>
      <c r="AT600" s="14"/>
      <c r="AU600" s="13"/>
      <c r="AV600" s="13"/>
      <c r="AW600" s="12"/>
      <c r="AX600" s="12"/>
      <c r="AY600" s="13"/>
      <c r="AZ600" s="12"/>
    </row>
    <row r="601" spans="1:52" x14ac:dyDescent="0.25">
      <c r="A601" s="1" t="s">
        <v>2</v>
      </c>
      <c r="B601" s="2">
        <v>2.5</v>
      </c>
      <c r="C601" s="74">
        <f t="shared" si="99"/>
        <v>2.8285</v>
      </c>
      <c r="D601" s="70">
        <v>-111.899</v>
      </c>
      <c r="E601" s="10">
        <v>39.270000000000003</v>
      </c>
      <c r="F601" s="17">
        <v>7</v>
      </c>
      <c r="G601" s="1">
        <v>1980</v>
      </c>
      <c r="H601">
        <v>7</v>
      </c>
      <c r="I601">
        <v>5</v>
      </c>
      <c r="J601">
        <v>18</v>
      </c>
      <c r="K601">
        <v>47</v>
      </c>
      <c r="L601">
        <v>32</v>
      </c>
      <c r="M601" s="73">
        <f t="shared" si="100"/>
        <v>0.249</v>
      </c>
      <c r="N601" s="2">
        <v>0.01</v>
      </c>
      <c r="O601" s="3" t="s">
        <v>235</v>
      </c>
      <c r="P601" s="76"/>
      <c r="Q601" s="67">
        <f t="shared" si="101"/>
        <v>2.8285</v>
      </c>
      <c r="R601" s="72">
        <f t="shared" si="102"/>
        <v>0.249</v>
      </c>
      <c r="S601" s="44"/>
      <c r="T601" s="14"/>
      <c r="W601" s="57">
        <v>2.5</v>
      </c>
      <c r="X601" s="72">
        <v>0.249</v>
      </c>
      <c r="Y601" s="56">
        <f t="shared" si="103"/>
        <v>2.8285</v>
      </c>
      <c r="Z601" s="47"/>
      <c r="AA601" s="72"/>
      <c r="AB601" s="56"/>
      <c r="AC601" s="44"/>
      <c r="AD601" s="72"/>
      <c r="AE601" s="56"/>
      <c r="AF601" s="45"/>
      <c r="AG601" s="72"/>
      <c r="AH601" s="56"/>
      <c r="AI601" s="45"/>
      <c r="AK601" s="12"/>
      <c r="AL601" s="12"/>
      <c r="AM601" s="19"/>
      <c r="AQ601" s="13"/>
      <c r="AR601" s="13">
        <v>2.5</v>
      </c>
      <c r="AS601" s="13"/>
      <c r="AT601" s="14"/>
      <c r="AU601" s="13"/>
      <c r="AV601" s="13"/>
      <c r="AW601" s="12"/>
      <c r="AX601" s="12"/>
      <c r="AY601" s="13"/>
      <c r="AZ601" s="12"/>
    </row>
    <row r="602" spans="1:52" x14ac:dyDescent="0.25">
      <c r="A602" s="1" t="s">
        <v>2</v>
      </c>
      <c r="B602" s="2">
        <v>2.7</v>
      </c>
      <c r="C602" s="74">
        <f t="shared" si="99"/>
        <v>2.9867000000000004</v>
      </c>
      <c r="D602" s="70">
        <v>-111.905</v>
      </c>
      <c r="E602" s="10">
        <v>39.262</v>
      </c>
      <c r="F602" s="17">
        <v>7</v>
      </c>
      <c r="G602" s="1">
        <v>1980</v>
      </c>
      <c r="H602">
        <v>7</v>
      </c>
      <c r="I602">
        <v>5</v>
      </c>
      <c r="J602">
        <v>19</v>
      </c>
      <c r="K602">
        <v>36</v>
      </c>
      <c r="L602">
        <v>11.3</v>
      </c>
      <c r="M602" s="73">
        <f t="shared" si="100"/>
        <v>0.22900000000000001</v>
      </c>
      <c r="N602" s="2">
        <v>0.01</v>
      </c>
      <c r="O602" s="3" t="s">
        <v>235</v>
      </c>
      <c r="P602" s="76"/>
      <c r="Q602" s="67">
        <f>V602</f>
        <v>2.9867000000000004</v>
      </c>
      <c r="R602" s="72">
        <f>U602</f>
        <v>0.22900000000000001</v>
      </c>
      <c r="S602" s="57">
        <v>2.7</v>
      </c>
      <c r="T602" s="14" t="s">
        <v>3</v>
      </c>
      <c r="U602" s="26">
        <v>0.22900000000000001</v>
      </c>
      <c r="V602" s="56">
        <f>0.791*S602+0.851</f>
        <v>2.9867000000000004</v>
      </c>
      <c r="W602" s="44"/>
      <c r="X602" s="72"/>
      <c r="Z602" s="47"/>
      <c r="AA602" s="72"/>
      <c r="AB602" s="56"/>
      <c r="AC602" s="44"/>
      <c r="AD602" s="72"/>
      <c r="AE602" s="56"/>
      <c r="AF602" s="45"/>
      <c r="AG602" s="72"/>
      <c r="AH602" s="56"/>
      <c r="AI602" s="45"/>
      <c r="AK602" s="12"/>
      <c r="AL602" s="12"/>
      <c r="AM602" s="19"/>
      <c r="AQ602" s="13"/>
      <c r="AR602" s="13"/>
      <c r="AS602" s="13">
        <v>2.7</v>
      </c>
      <c r="AT602" s="14" t="s">
        <v>3</v>
      </c>
      <c r="AU602" s="13"/>
      <c r="AV602" s="13"/>
      <c r="AW602" s="12"/>
      <c r="AX602" s="12"/>
      <c r="AY602" s="13"/>
      <c r="AZ602" s="12"/>
    </row>
    <row r="603" spans="1:52" x14ac:dyDescent="0.25">
      <c r="A603" s="1" t="s">
        <v>2</v>
      </c>
      <c r="B603" s="2">
        <v>2.8</v>
      </c>
      <c r="C603" s="74">
        <f t="shared" si="99"/>
        <v>3.0657999999999999</v>
      </c>
      <c r="D603" s="70">
        <v>-111.678</v>
      </c>
      <c r="E603" s="10">
        <v>42.365000000000002</v>
      </c>
      <c r="F603" s="17">
        <v>7</v>
      </c>
      <c r="G603" s="1">
        <v>1980</v>
      </c>
      <c r="H603">
        <v>7</v>
      </c>
      <c r="I603">
        <v>11</v>
      </c>
      <c r="J603">
        <v>21</v>
      </c>
      <c r="K603">
        <v>17</v>
      </c>
      <c r="L603">
        <v>32.299999999999997</v>
      </c>
      <c r="M603" s="73">
        <f t="shared" si="100"/>
        <v>0.249</v>
      </c>
      <c r="N603" s="2">
        <v>0.01</v>
      </c>
      <c r="O603" s="3" t="s">
        <v>235</v>
      </c>
      <c r="P603" s="76"/>
      <c r="Q603" s="67">
        <f>Y603</f>
        <v>3.0657999999999999</v>
      </c>
      <c r="R603" s="72">
        <f>X603</f>
        <v>0.249</v>
      </c>
      <c r="S603" s="44"/>
      <c r="T603" s="14"/>
      <c r="W603" s="57">
        <v>2.8</v>
      </c>
      <c r="X603" s="72">
        <v>0.249</v>
      </c>
      <c r="Y603" s="56">
        <f>0.791*W603+0.851</f>
        <v>3.0657999999999999</v>
      </c>
      <c r="Z603" s="47"/>
      <c r="AA603" s="72"/>
      <c r="AB603" s="56"/>
      <c r="AC603" s="44"/>
      <c r="AD603" s="72"/>
      <c r="AE603" s="56"/>
      <c r="AF603" s="45"/>
      <c r="AG603" s="72"/>
      <c r="AH603" s="56"/>
      <c r="AI603" s="45"/>
      <c r="AK603" s="12"/>
      <c r="AL603" s="12"/>
      <c r="AM603" s="19"/>
      <c r="AQ603" s="13"/>
      <c r="AR603" s="13">
        <v>2.8</v>
      </c>
      <c r="AS603" s="13"/>
      <c r="AT603" s="14"/>
      <c r="AU603" s="13"/>
      <c r="AV603" s="13"/>
      <c r="AW603" s="12"/>
      <c r="AX603" s="12"/>
      <c r="AY603" s="13"/>
      <c r="AZ603" s="12"/>
    </row>
    <row r="604" spans="1:52" x14ac:dyDescent="0.25">
      <c r="A604" s="1" t="s">
        <v>2</v>
      </c>
      <c r="B604" s="2">
        <v>2.5</v>
      </c>
      <c r="C604" s="74">
        <f t="shared" si="99"/>
        <v>2.8285</v>
      </c>
      <c r="D604" s="70">
        <v>-111.907</v>
      </c>
      <c r="E604" s="10">
        <v>39.273000000000003</v>
      </c>
      <c r="F604" s="17">
        <v>7</v>
      </c>
      <c r="G604" s="1">
        <v>1980</v>
      </c>
      <c r="H604">
        <v>7</v>
      </c>
      <c r="I604">
        <v>13</v>
      </c>
      <c r="J604">
        <v>7</v>
      </c>
      <c r="K604">
        <v>56</v>
      </c>
      <c r="L604">
        <v>52.1</v>
      </c>
      <c r="M604" s="73">
        <f t="shared" si="100"/>
        <v>0.249</v>
      </c>
      <c r="N604" s="2">
        <v>0.01</v>
      </c>
      <c r="O604" s="3" t="s">
        <v>235</v>
      </c>
      <c r="P604" s="76"/>
      <c r="Q604" s="67">
        <f>Y604</f>
        <v>2.8285</v>
      </c>
      <c r="R604" s="72">
        <f>X604</f>
        <v>0.249</v>
      </c>
      <c r="S604" s="44"/>
      <c r="T604" s="14"/>
      <c r="W604" s="57">
        <v>2.5</v>
      </c>
      <c r="X604" s="72">
        <v>0.249</v>
      </c>
      <c r="Y604" s="56">
        <f>0.791*W604+0.851</f>
        <v>2.8285</v>
      </c>
      <c r="Z604" s="47"/>
      <c r="AA604" s="72"/>
      <c r="AB604" s="56"/>
      <c r="AC604" s="44"/>
      <c r="AD604" s="72"/>
      <c r="AE604" s="56"/>
      <c r="AF604" s="45"/>
      <c r="AG604" s="72"/>
      <c r="AH604" s="56"/>
      <c r="AI604" s="45"/>
      <c r="AK604" s="12"/>
      <c r="AL604" s="12"/>
      <c r="AM604" s="19"/>
      <c r="AQ604" s="13"/>
      <c r="AR604" s="13">
        <v>2.5</v>
      </c>
      <c r="AS604" s="13"/>
      <c r="AT604" s="14"/>
      <c r="AU604" s="13"/>
      <c r="AV604" s="13"/>
      <c r="AW604" s="12"/>
      <c r="AX604" s="12"/>
      <c r="AY604" s="13"/>
      <c r="AZ604" s="12"/>
    </row>
    <row r="605" spans="1:52" x14ac:dyDescent="0.25">
      <c r="A605" s="1" t="s">
        <v>2</v>
      </c>
      <c r="B605" s="2">
        <v>2.6</v>
      </c>
      <c r="C605" s="74">
        <f t="shared" si="99"/>
        <v>2.9076</v>
      </c>
      <c r="D605" s="70">
        <v>-111.893</v>
      </c>
      <c r="E605" s="10">
        <v>39.290999999999997</v>
      </c>
      <c r="F605" s="17">
        <v>7</v>
      </c>
      <c r="G605" s="1">
        <v>1980</v>
      </c>
      <c r="H605">
        <v>7</v>
      </c>
      <c r="I605">
        <v>26</v>
      </c>
      <c r="J605">
        <v>14</v>
      </c>
      <c r="K605">
        <v>1</v>
      </c>
      <c r="L605">
        <v>43.2</v>
      </c>
      <c r="M605" s="73">
        <f t="shared" si="100"/>
        <v>0.249</v>
      </c>
      <c r="N605" s="2">
        <v>0.01</v>
      </c>
      <c r="O605" s="3" t="s">
        <v>235</v>
      </c>
      <c r="P605" s="76"/>
      <c r="Q605" s="67">
        <f>Y605</f>
        <v>2.9076</v>
      </c>
      <c r="R605" s="72">
        <f>X605</f>
        <v>0.249</v>
      </c>
      <c r="S605" s="44"/>
      <c r="T605" s="14"/>
      <c r="W605" s="57">
        <v>2.6</v>
      </c>
      <c r="X605" s="72">
        <v>0.249</v>
      </c>
      <c r="Y605" s="56">
        <f>0.791*W605+0.851</f>
        <v>2.9076</v>
      </c>
      <c r="Z605" s="47"/>
      <c r="AA605" s="72"/>
      <c r="AB605" s="56"/>
      <c r="AC605" s="44"/>
      <c r="AD605" s="72"/>
      <c r="AE605" s="56"/>
      <c r="AF605" s="45"/>
      <c r="AG605" s="72"/>
      <c r="AH605" s="56"/>
      <c r="AI605" s="45"/>
      <c r="AK605" s="12"/>
      <c r="AL605" s="12"/>
      <c r="AM605" s="19"/>
      <c r="AQ605" s="13"/>
      <c r="AR605" s="13">
        <v>2.6</v>
      </c>
      <c r="AS605" s="13"/>
      <c r="AT605" s="14"/>
      <c r="AU605" s="13"/>
      <c r="AV605" s="13"/>
      <c r="AW605" s="12"/>
      <c r="AX605" s="12"/>
      <c r="AY605" s="13"/>
      <c r="AZ605" s="12"/>
    </row>
    <row r="606" spans="1:52" x14ac:dyDescent="0.25">
      <c r="A606" s="1" t="s">
        <v>2</v>
      </c>
      <c r="B606" s="2">
        <v>2.8</v>
      </c>
      <c r="C606" s="74">
        <f t="shared" si="99"/>
        <v>3.0657999999999999</v>
      </c>
      <c r="D606" s="70">
        <v>-113.16</v>
      </c>
      <c r="E606" s="10">
        <v>41.436</v>
      </c>
      <c r="F606" s="17">
        <v>7</v>
      </c>
      <c r="G606" s="1">
        <v>1980</v>
      </c>
      <c r="H606">
        <v>8</v>
      </c>
      <c r="I606">
        <v>1</v>
      </c>
      <c r="J606">
        <v>1</v>
      </c>
      <c r="K606">
        <v>16</v>
      </c>
      <c r="L606">
        <v>22.9</v>
      </c>
      <c r="M606" s="73">
        <f t="shared" si="100"/>
        <v>0.22900000000000001</v>
      </c>
      <c r="N606" s="2">
        <v>0.01</v>
      </c>
      <c r="O606" s="3" t="s">
        <v>235</v>
      </c>
      <c r="P606" s="76"/>
      <c r="Q606" s="67">
        <f>V606</f>
        <v>3.0657999999999999</v>
      </c>
      <c r="R606" s="72">
        <f>U606</f>
        <v>0.22900000000000001</v>
      </c>
      <c r="S606" s="57">
        <v>2.8</v>
      </c>
      <c r="T606" s="14" t="s">
        <v>3</v>
      </c>
      <c r="U606" s="26">
        <v>0.22900000000000001</v>
      </c>
      <c r="V606" s="56">
        <f>0.791*S606+0.851</f>
        <v>3.0657999999999999</v>
      </c>
      <c r="W606" s="44"/>
      <c r="X606" s="72"/>
      <c r="Z606" s="47"/>
      <c r="AA606" s="72"/>
      <c r="AB606" s="56"/>
      <c r="AC606" s="44"/>
      <c r="AD606" s="72"/>
      <c r="AE606" s="56"/>
      <c r="AF606" s="45"/>
      <c r="AG606" s="72"/>
      <c r="AH606" s="56"/>
      <c r="AI606" s="45"/>
      <c r="AK606" s="12"/>
      <c r="AL606" s="12"/>
      <c r="AM606" s="19"/>
      <c r="AQ606" s="13"/>
      <c r="AR606" s="13"/>
      <c r="AS606" s="13">
        <v>2.8</v>
      </c>
      <c r="AT606" s="14" t="s">
        <v>3</v>
      </c>
      <c r="AU606" s="13"/>
      <c r="AV606" s="13"/>
      <c r="AW606" s="12"/>
      <c r="AX606" s="12"/>
      <c r="AY606" s="13"/>
      <c r="AZ606" s="12"/>
    </row>
    <row r="607" spans="1:52" x14ac:dyDescent="0.25">
      <c r="A607" s="1" t="s">
        <v>2</v>
      </c>
      <c r="B607" s="2">
        <v>3.1</v>
      </c>
      <c r="C607" s="74">
        <f t="shared" si="99"/>
        <v>3.3031000000000001</v>
      </c>
      <c r="D607" s="70">
        <v>-112.96899999999999</v>
      </c>
      <c r="E607" s="10">
        <v>37.807000000000002</v>
      </c>
      <c r="F607" s="17">
        <v>16</v>
      </c>
      <c r="G607" s="1">
        <v>1980</v>
      </c>
      <c r="H607">
        <v>8</v>
      </c>
      <c r="I607">
        <v>3</v>
      </c>
      <c r="J607">
        <v>6</v>
      </c>
      <c r="K607">
        <v>8</v>
      </c>
      <c r="L607">
        <v>28.6</v>
      </c>
      <c r="M607" s="73">
        <f t="shared" si="100"/>
        <v>0.22900000000000001</v>
      </c>
      <c r="N607" s="2">
        <v>0.01</v>
      </c>
      <c r="O607" s="3" t="s">
        <v>235</v>
      </c>
      <c r="P607" s="76"/>
      <c r="Q607" s="67">
        <f>V607</f>
        <v>3.3031000000000001</v>
      </c>
      <c r="R607" s="72">
        <f>U607</f>
        <v>0.22900000000000001</v>
      </c>
      <c r="S607" s="57">
        <v>3.1</v>
      </c>
      <c r="T607" s="14" t="s">
        <v>3</v>
      </c>
      <c r="U607" s="26">
        <v>0.22900000000000001</v>
      </c>
      <c r="V607" s="56">
        <f>0.791*S607+0.851</f>
        <v>3.3031000000000001</v>
      </c>
      <c r="W607" s="44"/>
      <c r="X607" s="72"/>
      <c r="Z607" s="47"/>
      <c r="AA607" s="72"/>
      <c r="AB607" s="56"/>
      <c r="AC607" s="44"/>
      <c r="AD607" s="72"/>
      <c r="AE607" s="56"/>
      <c r="AF607" s="45"/>
      <c r="AG607" s="72"/>
      <c r="AH607" s="56"/>
      <c r="AI607" s="45"/>
      <c r="AK607" s="12"/>
      <c r="AL607" s="12"/>
      <c r="AM607" s="19"/>
      <c r="AQ607" s="13"/>
      <c r="AR607" s="13"/>
      <c r="AS607" s="13">
        <v>3.1</v>
      </c>
      <c r="AT607" s="14" t="s">
        <v>3</v>
      </c>
      <c r="AU607" s="13"/>
      <c r="AV607" s="13"/>
      <c r="AW607" s="12"/>
      <c r="AX607" s="12"/>
      <c r="AY607" s="13"/>
      <c r="AZ607" s="12"/>
    </row>
    <row r="608" spans="1:52" x14ac:dyDescent="0.25">
      <c r="A608" s="1" t="s">
        <v>2</v>
      </c>
      <c r="B608" s="2">
        <v>3.1</v>
      </c>
      <c r="C608" s="74">
        <f t="shared" si="99"/>
        <v>3.3031000000000001</v>
      </c>
      <c r="D608" s="70">
        <v>-111.685</v>
      </c>
      <c r="E608" s="10">
        <v>41.661999999999999</v>
      </c>
      <c r="F608" s="17">
        <v>7</v>
      </c>
      <c r="G608" s="1">
        <v>1980</v>
      </c>
      <c r="H608">
        <v>8</v>
      </c>
      <c r="I608">
        <v>15</v>
      </c>
      <c r="J608">
        <v>6</v>
      </c>
      <c r="K608">
        <v>25</v>
      </c>
      <c r="L608">
        <v>23.7</v>
      </c>
      <c r="M608" s="73">
        <f t="shared" si="100"/>
        <v>0.22900000000000001</v>
      </c>
      <c r="N608" s="2">
        <v>0.01</v>
      </c>
      <c r="O608" s="3" t="s">
        <v>235</v>
      </c>
      <c r="P608" s="76"/>
      <c r="Q608" s="67">
        <f>V608</f>
        <v>3.3031000000000001</v>
      </c>
      <c r="R608" s="72">
        <f>U608</f>
        <v>0.22900000000000001</v>
      </c>
      <c r="S608" s="57">
        <v>3.1</v>
      </c>
      <c r="T608" s="14" t="s">
        <v>3</v>
      </c>
      <c r="U608" s="26">
        <v>0.22900000000000001</v>
      </c>
      <c r="V608" s="56">
        <f>0.791*S608+0.851</f>
        <v>3.3031000000000001</v>
      </c>
      <c r="W608" s="44"/>
      <c r="X608" s="72"/>
      <c r="Z608" s="47"/>
      <c r="AA608" s="72"/>
      <c r="AB608" s="56"/>
      <c r="AC608" s="44"/>
      <c r="AD608" s="72"/>
      <c r="AE608" s="56"/>
      <c r="AF608" s="45"/>
      <c r="AG608" s="72"/>
      <c r="AH608" s="56"/>
      <c r="AI608" s="45"/>
      <c r="AK608" s="12"/>
      <c r="AL608" s="12"/>
      <c r="AM608" s="19"/>
      <c r="AQ608" s="13"/>
      <c r="AR608" s="13"/>
      <c r="AS608" s="13">
        <v>3.1</v>
      </c>
      <c r="AT608" s="14" t="s">
        <v>3</v>
      </c>
      <c r="AU608" s="13"/>
      <c r="AV608" s="13"/>
      <c r="AW608" s="12"/>
      <c r="AX608" s="12"/>
      <c r="AY608" s="13"/>
      <c r="AZ608" s="12"/>
    </row>
    <row r="609" spans="1:52" x14ac:dyDescent="0.25">
      <c r="A609" s="1" t="s">
        <v>2</v>
      </c>
      <c r="B609" s="2">
        <v>2.5</v>
      </c>
      <c r="C609" s="74">
        <f t="shared" si="99"/>
        <v>2.8285</v>
      </c>
      <c r="D609" s="70">
        <v>-112.583</v>
      </c>
      <c r="E609" s="10">
        <v>38.625</v>
      </c>
      <c r="F609" s="17">
        <v>7</v>
      </c>
      <c r="G609" s="1">
        <v>1980</v>
      </c>
      <c r="H609">
        <v>8</v>
      </c>
      <c r="I609">
        <v>17</v>
      </c>
      <c r="J609">
        <v>10</v>
      </c>
      <c r="K609">
        <v>4</v>
      </c>
      <c r="L609">
        <v>49.3</v>
      </c>
      <c r="M609" s="73">
        <f t="shared" si="100"/>
        <v>0.249</v>
      </c>
      <c r="N609" s="2">
        <v>0.01</v>
      </c>
      <c r="O609" s="3" t="s">
        <v>235</v>
      </c>
      <c r="P609" s="76"/>
      <c r="Q609" s="67">
        <f>Y609</f>
        <v>2.8285</v>
      </c>
      <c r="R609" s="72">
        <f>X609</f>
        <v>0.249</v>
      </c>
      <c r="S609" s="44"/>
      <c r="T609" s="14"/>
      <c r="W609" s="57">
        <v>2.5</v>
      </c>
      <c r="X609" s="72">
        <v>0.249</v>
      </c>
      <c r="Y609" s="56">
        <f>0.791*W609+0.851</f>
        <v>2.8285</v>
      </c>
      <c r="Z609" s="47"/>
      <c r="AA609" s="72"/>
      <c r="AB609" s="56"/>
      <c r="AC609" s="44"/>
      <c r="AD609" s="72"/>
      <c r="AE609" s="56"/>
      <c r="AF609" s="45"/>
      <c r="AG609" s="72"/>
      <c r="AH609" s="56"/>
      <c r="AI609" s="45"/>
      <c r="AK609" s="12"/>
      <c r="AL609" s="12"/>
      <c r="AM609" s="19"/>
      <c r="AQ609" s="13"/>
      <c r="AR609" s="13">
        <v>2.5</v>
      </c>
      <c r="AS609" s="13"/>
      <c r="AT609" s="14"/>
      <c r="AU609" s="13"/>
      <c r="AV609" s="13"/>
      <c r="AW609" s="12"/>
      <c r="AX609" s="12"/>
      <c r="AY609" s="13"/>
      <c r="AZ609" s="12"/>
    </row>
    <row r="610" spans="1:52" x14ac:dyDescent="0.25">
      <c r="A610" s="1" t="s">
        <v>2</v>
      </c>
      <c r="B610" s="2">
        <v>3.1</v>
      </c>
      <c r="C610" s="74">
        <f t="shared" si="99"/>
        <v>3.3031000000000001</v>
      </c>
      <c r="D610" s="70">
        <v>-109.023</v>
      </c>
      <c r="E610" s="10">
        <v>42.41</v>
      </c>
      <c r="F610" s="17">
        <v>7</v>
      </c>
      <c r="G610" s="1">
        <v>1980</v>
      </c>
      <c r="H610">
        <v>9</v>
      </c>
      <c r="I610">
        <v>4</v>
      </c>
      <c r="J610">
        <v>20</v>
      </c>
      <c r="K610">
        <v>2</v>
      </c>
      <c r="L610">
        <v>12.2</v>
      </c>
      <c r="M610" s="73">
        <f t="shared" si="100"/>
        <v>0.249</v>
      </c>
      <c r="N610" s="2">
        <v>0.01</v>
      </c>
      <c r="O610" s="3" t="s">
        <v>235</v>
      </c>
      <c r="P610" s="76"/>
      <c r="Q610" s="67">
        <f>Y610</f>
        <v>3.3031000000000001</v>
      </c>
      <c r="R610" s="72">
        <f>X610</f>
        <v>0.249</v>
      </c>
      <c r="S610" s="44"/>
      <c r="T610" s="14"/>
      <c r="W610" s="57">
        <v>3.1</v>
      </c>
      <c r="X610" s="72">
        <v>0.249</v>
      </c>
      <c r="Y610" s="56">
        <f>0.791*W610+0.851</f>
        <v>3.3031000000000001</v>
      </c>
      <c r="Z610" s="47"/>
      <c r="AA610" s="72"/>
      <c r="AB610" s="56"/>
      <c r="AC610" s="44"/>
      <c r="AD610" s="72"/>
      <c r="AE610" s="56"/>
      <c r="AF610" s="45"/>
      <c r="AG610" s="72"/>
      <c r="AH610" s="56"/>
      <c r="AI610" s="45"/>
      <c r="AK610" s="12"/>
      <c r="AL610" s="12"/>
      <c r="AM610" s="19"/>
      <c r="AQ610" s="13"/>
      <c r="AR610" s="13">
        <v>3.1</v>
      </c>
      <c r="AS610" s="13"/>
      <c r="AT610" s="14"/>
      <c r="AU610" s="13"/>
      <c r="AV610" s="13"/>
      <c r="AW610" s="12"/>
      <c r="AX610" s="12"/>
      <c r="AY610" s="13"/>
      <c r="AZ610" s="12"/>
    </row>
    <row r="611" spans="1:52" x14ac:dyDescent="0.25">
      <c r="A611" s="1" t="s">
        <v>2</v>
      </c>
      <c r="B611" s="2">
        <v>2.5</v>
      </c>
      <c r="C611" s="74">
        <f t="shared" si="99"/>
        <v>2.8285</v>
      </c>
      <c r="D611" s="70">
        <v>-112.416</v>
      </c>
      <c r="E611" s="10">
        <v>41.927</v>
      </c>
      <c r="F611" s="17">
        <v>4</v>
      </c>
      <c r="G611" s="1">
        <v>1980</v>
      </c>
      <c r="H611">
        <v>9</v>
      </c>
      <c r="I611">
        <v>5</v>
      </c>
      <c r="J611">
        <v>1</v>
      </c>
      <c r="K611">
        <v>23</v>
      </c>
      <c r="L611">
        <v>22.5</v>
      </c>
      <c r="M611" s="73">
        <f t="shared" si="100"/>
        <v>0.249</v>
      </c>
      <c r="N611" s="2">
        <v>0.01</v>
      </c>
      <c r="O611" s="3" t="s">
        <v>235</v>
      </c>
      <c r="P611" s="76"/>
      <c r="Q611" s="67">
        <f>Y611</f>
        <v>2.8285</v>
      </c>
      <c r="R611" s="72">
        <f>X611</f>
        <v>0.249</v>
      </c>
      <c r="S611" s="44"/>
      <c r="T611" s="14"/>
      <c r="W611" s="57">
        <v>2.5</v>
      </c>
      <c r="X611" s="72">
        <v>0.249</v>
      </c>
      <c r="Y611" s="56">
        <f>0.791*W611+0.851</f>
        <v>2.8285</v>
      </c>
      <c r="Z611" s="47"/>
      <c r="AA611" s="72"/>
      <c r="AB611" s="56"/>
      <c r="AC611" s="44"/>
      <c r="AD611" s="72"/>
      <c r="AE611" s="56"/>
      <c r="AF611" s="45"/>
      <c r="AG611" s="72"/>
      <c r="AH611" s="56"/>
      <c r="AI611" s="45"/>
      <c r="AK611" s="12"/>
      <c r="AL611" s="12"/>
      <c r="AM611" s="19"/>
      <c r="AQ611" s="13"/>
      <c r="AR611" s="13">
        <v>2.5</v>
      </c>
      <c r="AS611" s="13"/>
      <c r="AT611" s="14"/>
      <c r="AU611" s="13"/>
      <c r="AV611" s="13"/>
      <c r="AW611" s="12"/>
      <c r="AX611" s="12"/>
      <c r="AY611" s="13"/>
      <c r="AZ611" s="12"/>
    </row>
    <row r="612" spans="1:52" x14ac:dyDescent="0.25">
      <c r="A612" s="1" t="s">
        <v>2</v>
      </c>
      <c r="B612" s="2">
        <v>2.9</v>
      </c>
      <c r="C612" s="74">
        <f t="shared" si="99"/>
        <v>3.1448999999999998</v>
      </c>
      <c r="D612" s="70">
        <v>-113.139</v>
      </c>
      <c r="E612" s="10">
        <v>38.134</v>
      </c>
      <c r="F612" s="17">
        <v>7</v>
      </c>
      <c r="G612" s="1">
        <v>1980</v>
      </c>
      <c r="H612">
        <v>9</v>
      </c>
      <c r="I612">
        <v>10</v>
      </c>
      <c r="J612">
        <v>1</v>
      </c>
      <c r="K612">
        <v>7</v>
      </c>
      <c r="L612">
        <v>37.5</v>
      </c>
      <c r="M612" s="73">
        <f t="shared" si="100"/>
        <v>0.22900000000000001</v>
      </c>
      <c r="N612" s="2">
        <v>0.01</v>
      </c>
      <c r="O612" s="3" t="s">
        <v>235</v>
      </c>
      <c r="P612" s="76"/>
      <c r="Q612" s="67">
        <f>V612</f>
        <v>3.1448999999999998</v>
      </c>
      <c r="R612" s="72">
        <f>U612</f>
        <v>0.22900000000000001</v>
      </c>
      <c r="S612" s="57">
        <v>2.9</v>
      </c>
      <c r="T612" s="14" t="s">
        <v>3</v>
      </c>
      <c r="U612" s="26">
        <v>0.22900000000000001</v>
      </c>
      <c r="V612" s="56">
        <f>0.791*S612+0.851</f>
        <v>3.1448999999999998</v>
      </c>
      <c r="W612" s="44"/>
      <c r="X612" s="72"/>
      <c r="Z612" s="47"/>
      <c r="AA612" s="72"/>
      <c r="AB612" s="56"/>
      <c r="AC612" s="44"/>
      <c r="AD612" s="72"/>
      <c r="AE612" s="56"/>
      <c r="AF612" s="45"/>
      <c r="AG612" s="72"/>
      <c r="AH612" s="56"/>
      <c r="AI612" s="45"/>
      <c r="AK612" s="12"/>
      <c r="AL612" s="12"/>
      <c r="AM612" s="19"/>
      <c r="AQ612" s="13"/>
      <c r="AR612" s="13"/>
      <c r="AS612" s="13">
        <v>2.9</v>
      </c>
      <c r="AT612" s="14" t="s">
        <v>3</v>
      </c>
      <c r="AU612" s="13"/>
      <c r="AV612" s="13"/>
      <c r="AW612" s="12"/>
      <c r="AX612" s="12"/>
      <c r="AY612" s="13"/>
      <c r="AZ612" s="12"/>
    </row>
    <row r="613" spans="1:52" x14ac:dyDescent="0.25">
      <c r="A613" s="1" t="s">
        <v>2</v>
      </c>
      <c r="B613" s="2">
        <v>2.6</v>
      </c>
      <c r="C613" s="74">
        <f t="shared" si="99"/>
        <v>2.9076</v>
      </c>
      <c r="D613" s="70">
        <v>-111.59099999999999</v>
      </c>
      <c r="E613" s="10">
        <v>41.7</v>
      </c>
      <c r="F613" s="17">
        <v>13</v>
      </c>
      <c r="G613" s="1">
        <v>1980</v>
      </c>
      <c r="H613">
        <v>9</v>
      </c>
      <c r="I613">
        <v>16</v>
      </c>
      <c r="J613">
        <v>1</v>
      </c>
      <c r="K613">
        <v>48</v>
      </c>
      <c r="L613">
        <v>43.9</v>
      </c>
      <c r="M613" s="73">
        <f t="shared" si="100"/>
        <v>0.22900000000000001</v>
      </c>
      <c r="N613" s="2">
        <v>0.01</v>
      </c>
      <c r="O613" s="3" t="s">
        <v>235</v>
      </c>
      <c r="P613" s="76"/>
      <c r="Q613" s="67">
        <f>V613</f>
        <v>2.9076</v>
      </c>
      <c r="R613" s="72">
        <f>U613</f>
        <v>0.22900000000000001</v>
      </c>
      <c r="S613" s="57">
        <v>2.6</v>
      </c>
      <c r="T613" s="14" t="s">
        <v>3</v>
      </c>
      <c r="U613" s="26">
        <v>0.22900000000000001</v>
      </c>
      <c r="V613" s="56">
        <f>0.791*S613+0.851</f>
        <v>2.9076</v>
      </c>
      <c r="W613" s="44"/>
      <c r="X613" s="72"/>
      <c r="Z613" s="47"/>
      <c r="AA613" s="72"/>
      <c r="AB613" s="56"/>
      <c r="AC613" s="44"/>
      <c r="AD613" s="72"/>
      <c r="AE613" s="56"/>
      <c r="AF613" s="45"/>
      <c r="AG613" s="72"/>
      <c r="AH613" s="56"/>
      <c r="AI613" s="45"/>
      <c r="AK613" s="12"/>
      <c r="AL613" s="12"/>
      <c r="AM613" s="19"/>
      <c r="AQ613" s="13"/>
      <c r="AR613" s="13"/>
      <c r="AS613" s="13">
        <v>2.6</v>
      </c>
      <c r="AT613" s="14" t="s">
        <v>3</v>
      </c>
      <c r="AU613" s="13"/>
      <c r="AV613" s="13"/>
      <c r="AW613" s="12"/>
      <c r="AX613" s="12"/>
      <c r="AY613" s="13"/>
      <c r="AZ613" s="12"/>
    </row>
    <row r="614" spans="1:52" x14ac:dyDescent="0.25">
      <c r="A614" s="1" t="s">
        <v>2</v>
      </c>
      <c r="B614" s="2">
        <v>2.8</v>
      </c>
      <c r="C614" s="74">
        <f t="shared" si="99"/>
        <v>3.0657999999999999</v>
      </c>
      <c r="D614" s="70">
        <v>-112.486</v>
      </c>
      <c r="E614" s="10">
        <v>42.148000000000003</v>
      </c>
      <c r="F614" s="17">
        <v>6</v>
      </c>
      <c r="G614" s="1">
        <v>1980</v>
      </c>
      <c r="H614">
        <v>10</v>
      </c>
      <c r="I614">
        <v>22</v>
      </c>
      <c r="J614">
        <v>9</v>
      </c>
      <c r="K614">
        <v>26</v>
      </c>
      <c r="L614">
        <v>34.4</v>
      </c>
      <c r="M614" s="73">
        <f t="shared" si="100"/>
        <v>0.249</v>
      </c>
      <c r="N614" s="2">
        <v>0.01</v>
      </c>
      <c r="O614" s="3" t="s">
        <v>235</v>
      </c>
      <c r="P614" s="76"/>
      <c r="Q614" s="67">
        <f>Y614</f>
        <v>3.0657999999999999</v>
      </c>
      <c r="R614" s="72">
        <f>X614</f>
        <v>0.249</v>
      </c>
      <c r="S614" s="44"/>
      <c r="T614" s="14"/>
      <c r="W614" s="57">
        <v>2.8</v>
      </c>
      <c r="X614" s="72">
        <v>0.249</v>
      </c>
      <c r="Y614" s="56">
        <f>0.791*W614+0.851</f>
        <v>3.0657999999999999</v>
      </c>
      <c r="Z614" s="47"/>
      <c r="AA614" s="72"/>
      <c r="AB614" s="56"/>
      <c r="AC614" s="44"/>
      <c r="AD614" s="72"/>
      <c r="AE614" s="56"/>
      <c r="AF614" s="45"/>
      <c r="AG614" s="72"/>
      <c r="AH614" s="56"/>
      <c r="AI614" s="45"/>
      <c r="AK614" s="12"/>
      <c r="AL614" s="12"/>
      <c r="AM614" s="19"/>
      <c r="AQ614" s="13"/>
      <c r="AR614" s="13">
        <v>2.8</v>
      </c>
      <c r="AS614" s="13"/>
      <c r="AT614" s="14"/>
      <c r="AU614" s="13"/>
      <c r="AV614" s="13"/>
      <c r="AW614" s="12"/>
      <c r="AX614" s="12"/>
      <c r="AY614" s="13"/>
      <c r="AZ614" s="12"/>
    </row>
    <row r="615" spans="1:52" x14ac:dyDescent="0.25">
      <c r="A615" s="1" t="s">
        <v>2</v>
      </c>
      <c r="B615" s="2">
        <v>2.7</v>
      </c>
      <c r="C615" s="74">
        <f t="shared" si="99"/>
        <v>2.9867000000000004</v>
      </c>
      <c r="D615" s="70">
        <v>-111.69499999999999</v>
      </c>
      <c r="E615" s="10">
        <v>41.768000000000001</v>
      </c>
      <c r="F615" s="17">
        <v>8</v>
      </c>
      <c r="G615" s="1">
        <v>1980</v>
      </c>
      <c r="H615">
        <v>10</v>
      </c>
      <c r="I615">
        <v>29</v>
      </c>
      <c r="J615">
        <v>7</v>
      </c>
      <c r="K615">
        <v>30</v>
      </c>
      <c r="L615">
        <v>54.6</v>
      </c>
      <c r="M615" s="73">
        <f t="shared" si="100"/>
        <v>0.249</v>
      </c>
      <c r="N615" s="2">
        <v>0.01</v>
      </c>
      <c r="O615" s="3" t="s">
        <v>235</v>
      </c>
      <c r="P615" s="76"/>
      <c r="Q615" s="67">
        <f>Y615</f>
        <v>2.9867000000000004</v>
      </c>
      <c r="R615" s="72">
        <f>X615</f>
        <v>0.249</v>
      </c>
      <c r="S615" s="44"/>
      <c r="T615" s="14"/>
      <c r="W615" s="57">
        <v>2.7</v>
      </c>
      <c r="X615" s="72">
        <v>0.249</v>
      </c>
      <c r="Y615" s="56">
        <f>0.791*W615+0.851</f>
        <v>2.9867000000000004</v>
      </c>
      <c r="Z615" s="47"/>
      <c r="AA615" s="72"/>
      <c r="AB615" s="56"/>
      <c r="AC615" s="44"/>
      <c r="AD615" s="72"/>
      <c r="AE615" s="56"/>
      <c r="AF615" s="45"/>
      <c r="AG615" s="72"/>
      <c r="AH615" s="56"/>
      <c r="AI615" s="45"/>
      <c r="AK615" s="12"/>
      <c r="AL615" s="12"/>
      <c r="AM615" s="19"/>
      <c r="AQ615" s="13"/>
      <c r="AR615" s="13">
        <v>2.7</v>
      </c>
      <c r="AS615" s="13"/>
      <c r="AT615" s="14"/>
      <c r="AU615" s="13"/>
      <c r="AV615" s="13"/>
      <c r="AW615" s="12"/>
      <c r="AX615" s="12"/>
      <c r="AY615" s="13"/>
      <c r="AZ615" s="12"/>
    </row>
    <row r="616" spans="1:52" x14ac:dyDescent="0.25">
      <c r="A616" s="1" t="s">
        <v>2</v>
      </c>
      <c r="B616" s="2">
        <v>2.9</v>
      </c>
      <c r="C616" s="74">
        <f t="shared" si="99"/>
        <v>3.1448999999999998</v>
      </c>
      <c r="D616" s="70">
        <v>-111.07899999999999</v>
      </c>
      <c r="E616" s="10">
        <v>39.090000000000003</v>
      </c>
      <c r="F616" s="17">
        <v>7</v>
      </c>
      <c r="G616" s="1">
        <v>1980</v>
      </c>
      <c r="H616">
        <v>11</v>
      </c>
      <c r="I616">
        <v>24</v>
      </c>
      <c r="J616">
        <v>16</v>
      </c>
      <c r="K616">
        <v>26</v>
      </c>
      <c r="L616">
        <v>10.5</v>
      </c>
      <c r="M616" s="73">
        <f t="shared" si="100"/>
        <v>0.22900000000000001</v>
      </c>
      <c r="N616" s="2">
        <v>0.01</v>
      </c>
      <c r="O616" s="3" t="s">
        <v>235</v>
      </c>
      <c r="P616" s="76"/>
      <c r="Q616" s="67">
        <f>V616</f>
        <v>3.1448999999999998</v>
      </c>
      <c r="R616" s="72">
        <f>U616</f>
        <v>0.22900000000000001</v>
      </c>
      <c r="S616" s="57">
        <v>2.9</v>
      </c>
      <c r="T616" s="14" t="s">
        <v>3</v>
      </c>
      <c r="U616" s="26">
        <v>0.22900000000000001</v>
      </c>
      <c r="V616" s="56">
        <f>0.791*S616+0.851</f>
        <v>3.1448999999999998</v>
      </c>
      <c r="W616" s="44"/>
      <c r="X616" s="72"/>
      <c r="Z616" s="47"/>
      <c r="AA616" s="72"/>
      <c r="AB616" s="56"/>
      <c r="AC616" s="44"/>
      <c r="AD616" s="72"/>
      <c r="AE616" s="56"/>
      <c r="AF616" s="45"/>
      <c r="AG616" s="72"/>
      <c r="AH616" s="56"/>
      <c r="AI616" s="45"/>
      <c r="AK616" s="12"/>
      <c r="AL616" s="12"/>
      <c r="AM616" s="19"/>
      <c r="AQ616" s="13"/>
      <c r="AR616" s="13"/>
      <c r="AS616" s="13">
        <v>2.9</v>
      </c>
      <c r="AT616" s="14" t="s">
        <v>3</v>
      </c>
      <c r="AU616" s="13"/>
      <c r="AV616" s="13"/>
      <c r="AW616" s="12"/>
      <c r="AX616" s="12"/>
      <c r="AY616" s="13"/>
      <c r="AZ616" s="12"/>
    </row>
    <row r="617" spans="1:52" x14ac:dyDescent="0.25">
      <c r="A617" s="1" t="s">
        <v>2</v>
      </c>
      <c r="B617" s="2">
        <v>2.5</v>
      </c>
      <c r="C617" s="74">
        <f t="shared" si="99"/>
        <v>2.8285</v>
      </c>
      <c r="D617" s="70">
        <v>-112.675</v>
      </c>
      <c r="E617" s="10">
        <v>41.89</v>
      </c>
      <c r="F617" s="17">
        <v>2</v>
      </c>
      <c r="G617" s="1">
        <v>1980</v>
      </c>
      <c r="H617">
        <v>12</v>
      </c>
      <c r="I617">
        <v>19</v>
      </c>
      <c r="J617">
        <v>16</v>
      </c>
      <c r="K617">
        <v>56</v>
      </c>
      <c r="L617">
        <v>29.9</v>
      </c>
      <c r="M617" s="73">
        <f t="shared" si="100"/>
        <v>0.249</v>
      </c>
      <c r="N617" s="2">
        <v>0.01</v>
      </c>
      <c r="O617" s="3" t="s">
        <v>235</v>
      </c>
      <c r="P617" s="76"/>
      <c r="Q617" s="67">
        <f>Y617</f>
        <v>2.8285</v>
      </c>
      <c r="R617" s="72">
        <f>X617</f>
        <v>0.249</v>
      </c>
      <c r="S617" s="44"/>
      <c r="T617" s="14"/>
      <c r="W617" s="57">
        <v>2.5</v>
      </c>
      <c r="X617" s="72">
        <v>0.249</v>
      </c>
      <c r="Y617" s="56">
        <f>0.791*W617+0.851</f>
        <v>2.8285</v>
      </c>
      <c r="Z617" s="47"/>
      <c r="AA617" s="72"/>
      <c r="AB617" s="56"/>
      <c r="AC617" s="44"/>
      <c r="AD617" s="72"/>
      <c r="AE617" s="56"/>
      <c r="AF617" s="45"/>
      <c r="AG617" s="72"/>
      <c r="AH617" s="56"/>
      <c r="AI617" s="45"/>
      <c r="AK617" s="12"/>
      <c r="AL617" s="12"/>
      <c r="AM617" s="19"/>
      <c r="AQ617" s="13"/>
      <c r="AR617" s="13">
        <v>2.5</v>
      </c>
      <c r="AS617" s="13"/>
      <c r="AT617" s="14"/>
      <c r="AU617" s="13"/>
      <c r="AV617" s="13"/>
      <c r="AW617" s="12"/>
      <c r="AX617" s="12"/>
      <c r="AY617" s="13"/>
      <c r="AZ617" s="12"/>
    </row>
    <row r="618" spans="1:52" x14ac:dyDescent="0.25">
      <c r="A618" s="1" t="s">
        <v>2</v>
      </c>
      <c r="B618" s="2">
        <v>2.6</v>
      </c>
      <c r="C618" s="74">
        <f t="shared" si="99"/>
        <v>2.9076</v>
      </c>
      <c r="D618" s="70">
        <v>-114.16</v>
      </c>
      <c r="E618" s="10">
        <v>40.415999999999997</v>
      </c>
      <c r="F618" s="17">
        <v>7</v>
      </c>
      <c r="G618" s="1">
        <v>1980</v>
      </c>
      <c r="H618">
        <v>12</v>
      </c>
      <c r="I618">
        <v>21</v>
      </c>
      <c r="J618">
        <v>7</v>
      </c>
      <c r="K618">
        <v>47</v>
      </c>
      <c r="L618">
        <v>31.9</v>
      </c>
      <c r="M618" s="73">
        <f t="shared" si="100"/>
        <v>0.22900000000000001</v>
      </c>
      <c r="N618" s="2">
        <v>0.01</v>
      </c>
      <c r="O618" s="3" t="s">
        <v>235</v>
      </c>
      <c r="P618" s="76"/>
      <c r="Q618" s="67">
        <f>V618</f>
        <v>2.9076</v>
      </c>
      <c r="R618" s="72">
        <f>U618</f>
        <v>0.22900000000000001</v>
      </c>
      <c r="S618" s="57">
        <v>2.6</v>
      </c>
      <c r="T618" s="14" t="s">
        <v>3</v>
      </c>
      <c r="U618" s="26">
        <v>0.22900000000000001</v>
      </c>
      <c r="V618" s="56">
        <f>0.791*S618+0.851</f>
        <v>2.9076</v>
      </c>
      <c r="W618" s="44"/>
      <c r="X618" s="72"/>
      <c r="Z618" s="47"/>
      <c r="AA618" s="72"/>
      <c r="AB618" s="56"/>
      <c r="AC618" s="44"/>
      <c r="AD618" s="72"/>
      <c r="AE618" s="56"/>
      <c r="AF618" s="45"/>
      <c r="AG618" s="72"/>
      <c r="AH618" s="56"/>
      <c r="AI618" s="45"/>
      <c r="AK618" s="12"/>
      <c r="AL618" s="12"/>
      <c r="AM618" s="19"/>
      <c r="AQ618" s="13"/>
      <c r="AR618" s="13"/>
      <c r="AS618" s="13">
        <v>2.6</v>
      </c>
      <c r="AT618" s="14" t="s">
        <v>3</v>
      </c>
      <c r="AU618" s="13"/>
      <c r="AV618" s="13"/>
      <c r="AW618" s="12"/>
      <c r="AX618" s="12"/>
      <c r="AY618" s="13"/>
      <c r="AZ618" s="12"/>
    </row>
    <row r="619" spans="1:52" x14ac:dyDescent="0.25">
      <c r="A619" s="1" t="s">
        <v>2</v>
      </c>
      <c r="B619" s="2">
        <v>3.3</v>
      </c>
      <c r="C619" s="74">
        <f t="shared" si="99"/>
        <v>3.4613</v>
      </c>
      <c r="D619" s="70">
        <v>-113.08199999999999</v>
      </c>
      <c r="E619" s="10">
        <v>37.445</v>
      </c>
      <c r="F619" s="17">
        <v>1</v>
      </c>
      <c r="G619" s="1">
        <v>1980</v>
      </c>
      <c r="H619">
        <v>12</v>
      </c>
      <c r="I619">
        <v>21</v>
      </c>
      <c r="J619">
        <v>18</v>
      </c>
      <c r="K619">
        <v>25</v>
      </c>
      <c r="L619">
        <v>9.1</v>
      </c>
      <c r="M619" s="73">
        <f t="shared" si="100"/>
        <v>0.22900000000000001</v>
      </c>
      <c r="N619" s="2">
        <v>0.01</v>
      </c>
      <c r="O619" s="3" t="s">
        <v>235</v>
      </c>
      <c r="P619" s="76"/>
      <c r="Q619" s="67">
        <f>V619</f>
        <v>3.4613</v>
      </c>
      <c r="R619" s="72">
        <f>U619</f>
        <v>0.22900000000000001</v>
      </c>
      <c r="S619" s="57">
        <v>3.3</v>
      </c>
      <c r="T619" s="14" t="s">
        <v>3</v>
      </c>
      <c r="U619" s="26">
        <v>0.22900000000000001</v>
      </c>
      <c r="V619" s="56">
        <f>0.791*S619+0.851</f>
        <v>3.4613</v>
      </c>
      <c r="W619" s="44"/>
      <c r="X619" s="72"/>
      <c r="Z619" s="47"/>
      <c r="AA619" s="72"/>
      <c r="AB619" s="56"/>
      <c r="AC619" s="44"/>
      <c r="AD619" s="72"/>
      <c r="AE619" s="56"/>
      <c r="AF619" s="45"/>
      <c r="AG619" s="72"/>
      <c r="AH619" s="56"/>
      <c r="AI619" s="45"/>
      <c r="AK619" s="12"/>
      <c r="AL619" s="12"/>
      <c r="AM619" s="19"/>
      <c r="AQ619" s="13"/>
      <c r="AR619" s="13"/>
      <c r="AS619" s="13">
        <v>3.3</v>
      </c>
      <c r="AT619" s="14" t="s">
        <v>3</v>
      </c>
      <c r="AU619" s="13"/>
      <c r="AV619" s="13"/>
      <c r="AW619" s="12"/>
      <c r="AX619" s="12"/>
      <c r="AY619" s="13"/>
      <c r="AZ619" s="12"/>
    </row>
    <row r="620" spans="1:52" x14ac:dyDescent="0.25">
      <c r="A620" s="1" t="s">
        <v>2</v>
      </c>
      <c r="B620" s="9">
        <v>3</v>
      </c>
      <c r="C620" s="74">
        <f t="shared" si="99"/>
        <v>3.2240000000000002</v>
      </c>
      <c r="D620" s="70">
        <v>-113.117</v>
      </c>
      <c r="E620" s="10">
        <v>37.514000000000003</v>
      </c>
      <c r="F620" s="17">
        <v>3</v>
      </c>
      <c r="G620" s="1">
        <v>1980</v>
      </c>
      <c r="H620">
        <v>12</v>
      </c>
      <c r="I620">
        <v>27</v>
      </c>
      <c r="J620">
        <v>4</v>
      </c>
      <c r="K620">
        <v>34</v>
      </c>
      <c r="L620">
        <v>15.5</v>
      </c>
      <c r="M620" s="73">
        <f t="shared" si="100"/>
        <v>0.22900000000000001</v>
      </c>
      <c r="N620" s="2">
        <v>0.01</v>
      </c>
      <c r="O620" s="3" t="s">
        <v>235</v>
      </c>
      <c r="P620" s="76"/>
      <c r="Q620" s="67">
        <f>V620</f>
        <v>3.2240000000000002</v>
      </c>
      <c r="R620" s="72">
        <f>U620</f>
        <v>0.22900000000000001</v>
      </c>
      <c r="S620" s="59">
        <v>3</v>
      </c>
      <c r="T620" s="14" t="s">
        <v>3</v>
      </c>
      <c r="U620" s="26">
        <v>0.22900000000000001</v>
      </c>
      <c r="V620" s="56">
        <f>0.791*S620+0.851</f>
        <v>3.2240000000000002</v>
      </c>
      <c r="W620" s="44"/>
      <c r="X620" s="72"/>
      <c r="Z620" s="47"/>
      <c r="AA620" s="72"/>
      <c r="AB620" s="56"/>
      <c r="AC620" s="44"/>
      <c r="AD620" s="72"/>
      <c r="AE620" s="56"/>
      <c r="AF620" s="45"/>
      <c r="AG620" s="72"/>
      <c r="AH620" s="56"/>
      <c r="AI620" s="45"/>
      <c r="AK620" s="12"/>
      <c r="AL620" s="12"/>
      <c r="AM620" s="19"/>
      <c r="AQ620" s="13"/>
      <c r="AR620" s="13"/>
      <c r="AS620" s="19">
        <v>3</v>
      </c>
      <c r="AT620" s="14" t="s">
        <v>3</v>
      </c>
      <c r="AU620" s="13"/>
      <c r="AV620" s="13"/>
      <c r="AW620" s="12"/>
      <c r="AX620" s="12"/>
      <c r="AY620" s="13"/>
      <c r="AZ620" s="12"/>
    </row>
    <row r="621" spans="1:52" x14ac:dyDescent="0.25">
      <c r="A621" s="1" t="s">
        <v>2</v>
      </c>
      <c r="B621" s="2">
        <v>2.8</v>
      </c>
      <c r="C621" s="74">
        <f t="shared" si="99"/>
        <v>3.0657999999999999</v>
      </c>
      <c r="D621" s="70">
        <v>-113.095</v>
      </c>
      <c r="E621" s="10">
        <v>37.49</v>
      </c>
      <c r="F621" s="17">
        <v>2</v>
      </c>
      <c r="G621" s="1">
        <v>1980</v>
      </c>
      <c r="H621">
        <v>12</v>
      </c>
      <c r="I621">
        <v>27</v>
      </c>
      <c r="J621">
        <v>18</v>
      </c>
      <c r="K621">
        <v>9</v>
      </c>
      <c r="L621">
        <v>22</v>
      </c>
      <c r="M621" s="73">
        <f t="shared" si="100"/>
        <v>0.22900000000000001</v>
      </c>
      <c r="N621" s="2">
        <v>0.01</v>
      </c>
      <c r="O621" s="3" t="s">
        <v>235</v>
      </c>
      <c r="P621" s="76"/>
      <c r="Q621" s="67">
        <f>V621</f>
        <v>3.0657999999999999</v>
      </c>
      <c r="R621" s="72">
        <f>U621</f>
        <v>0.22900000000000001</v>
      </c>
      <c r="S621" s="57">
        <v>2.8</v>
      </c>
      <c r="T621" s="14" t="s">
        <v>3</v>
      </c>
      <c r="U621" s="26">
        <v>0.22900000000000001</v>
      </c>
      <c r="V621" s="56">
        <f>0.791*S621+0.851</f>
        <v>3.0657999999999999</v>
      </c>
      <c r="W621" s="44"/>
      <c r="X621" s="72"/>
      <c r="Z621" s="47"/>
      <c r="AA621" s="72"/>
      <c r="AB621" s="56"/>
      <c r="AC621" s="44"/>
      <c r="AD621" s="72"/>
      <c r="AE621" s="56"/>
      <c r="AF621" s="45"/>
      <c r="AG621" s="72"/>
      <c r="AH621" s="56"/>
      <c r="AI621" s="45"/>
      <c r="AK621" s="12"/>
      <c r="AL621" s="12"/>
      <c r="AM621" s="19"/>
      <c r="AQ621" s="13"/>
      <c r="AR621" s="13"/>
      <c r="AS621" s="13">
        <v>2.8</v>
      </c>
      <c r="AT621" s="14" t="s">
        <v>3</v>
      </c>
      <c r="AU621" s="13"/>
      <c r="AV621" s="13"/>
      <c r="AW621" s="12"/>
      <c r="AX621" s="12"/>
      <c r="AY621" s="13"/>
      <c r="AZ621" s="12"/>
    </row>
    <row r="622" spans="1:52" x14ac:dyDescent="0.25">
      <c r="A622" s="1" t="s">
        <v>2</v>
      </c>
      <c r="B622" s="2">
        <v>3.1</v>
      </c>
      <c r="C622" s="74">
        <f t="shared" si="99"/>
        <v>3.3031000000000001</v>
      </c>
      <c r="D622" s="70">
        <v>-113.08199999999999</v>
      </c>
      <c r="E622" s="10">
        <v>37.454999999999998</v>
      </c>
      <c r="F622" s="17">
        <v>1</v>
      </c>
      <c r="G622" s="1">
        <v>1980</v>
      </c>
      <c r="H622">
        <v>12</v>
      </c>
      <c r="I622">
        <v>29</v>
      </c>
      <c r="J622">
        <v>7</v>
      </c>
      <c r="K622">
        <v>12</v>
      </c>
      <c r="L622">
        <v>52.5</v>
      </c>
      <c r="M622" s="73">
        <f t="shared" si="100"/>
        <v>0.22900000000000001</v>
      </c>
      <c r="N622" s="2">
        <v>0.01</v>
      </c>
      <c r="O622" s="3" t="s">
        <v>235</v>
      </c>
      <c r="P622" s="76"/>
      <c r="Q622" s="67">
        <f>V622</f>
        <v>3.3031000000000001</v>
      </c>
      <c r="R622" s="72">
        <f>U622</f>
        <v>0.22900000000000001</v>
      </c>
      <c r="S622" s="57">
        <v>3.1</v>
      </c>
      <c r="T622" s="14" t="s">
        <v>3</v>
      </c>
      <c r="U622" s="26">
        <v>0.22900000000000001</v>
      </c>
      <c r="V622" s="56">
        <f>0.791*S622+0.851</f>
        <v>3.3031000000000001</v>
      </c>
      <c r="W622" s="44"/>
      <c r="X622" s="72"/>
      <c r="Z622" s="47"/>
      <c r="AA622" s="72"/>
      <c r="AB622" s="56"/>
      <c r="AC622" s="44"/>
      <c r="AD622" s="72"/>
      <c r="AE622" s="56"/>
      <c r="AF622" s="45"/>
      <c r="AG622" s="72"/>
      <c r="AH622" s="56"/>
      <c r="AI622" s="45" t="s">
        <v>86</v>
      </c>
      <c r="AK622" s="12"/>
      <c r="AL622" s="12"/>
      <c r="AM622" s="19"/>
      <c r="AQ622" s="13"/>
      <c r="AR622" s="13"/>
      <c r="AS622" s="13">
        <v>3.1</v>
      </c>
      <c r="AT622" s="14" t="s">
        <v>3</v>
      </c>
      <c r="AU622" s="13"/>
      <c r="AV622" s="13"/>
      <c r="AW622" s="12"/>
      <c r="AX622" s="12"/>
      <c r="AY622" s="13"/>
      <c r="AZ622" s="12"/>
    </row>
    <row r="623" spans="1:52" ht="39" customHeight="1" x14ac:dyDescent="0.25">
      <c r="A623" s="1" t="s">
        <v>2</v>
      </c>
      <c r="B623" s="2">
        <v>2.65</v>
      </c>
      <c r="C623" s="74">
        <f t="shared" si="99"/>
        <v>2.68885</v>
      </c>
      <c r="D623" s="70">
        <v>-113.11199999999999</v>
      </c>
      <c r="E623" s="10">
        <v>37.451999999999998</v>
      </c>
      <c r="F623" s="17">
        <v>2</v>
      </c>
      <c r="G623" s="1">
        <v>1981</v>
      </c>
      <c r="H623">
        <v>1</v>
      </c>
      <c r="I623">
        <v>16</v>
      </c>
      <c r="J623">
        <v>10</v>
      </c>
      <c r="K623">
        <v>26</v>
      </c>
      <c r="L623">
        <v>30.3</v>
      </c>
      <c r="M623" s="73">
        <f t="shared" si="100"/>
        <v>0.22500000000000001</v>
      </c>
      <c r="N623" s="2">
        <v>0.01</v>
      </c>
      <c r="O623" s="3" t="s">
        <v>235</v>
      </c>
      <c r="P623" s="76"/>
      <c r="Q623" s="67">
        <f>Y623</f>
        <v>2.68885</v>
      </c>
      <c r="R623" s="72">
        <f>X623</f>
        <v>0.22500000000000001</v>
      </c>
      <c r="S623" s="44"/>
      <c r="T623" s="14"/>
      <c r="W623" s="57">
        <v>2.65</v>
      </c>
      <c r="X623" s="72">
        <v>0.22500000000000001</v>
      </c>
      <c r="Y623" s="56">
        <f t="shared" ref="Y623:Y654" si="104">0.929*W623+0.227</f>
        <v>2.68885</v>
      </c>
      <c r="Z623" s="47"/>
      <c r="AA623" s="72"/>
      <c r="AB623" s="56"/>
      <c r="AC623" s="44"/>
      <c r="AD623" s="72"/>
      <c r="AE623" s="56"/>
      <c r="AF623" s="45"/>
      <c r="AG623" s="72"/>
      <c r="AH623" s="56"/>
      <c r="AI623" s="45" t="s">
        <v>129</v>
      </c>
      <c r="AK623" s="12"/>
      <c r="AL623" s="12" t="s">
        <v>144</v>
      </c>
      <c r="AM623" s="19"/>
      <c r="AQ623" s="13"/>
      <c r="AR623" s="13">
        <v>2.65</v>
      </c>
      <c r="AS623" s="13"/>
      <c r="AT623" s="14"/>
      <c r="AU623" s="13"/>
      <c r="AV623" s="13"/>
      <c r="AW623" s="12"/>
      <c r="AX623" s="12"/>
      <c r="AY623" s="13"/>
      <c r="AZ623" s="29" t="s">
        <v>158</v>
      </c>
    </row>
    <row r="624" spans="1:52" ht="26.25" customHeight="1" x14ac:dyDescent="0.25">
      <c r="A624" s="1" t="s">
        <v>2</v>
      </c>
      <c r="B624" s="2">
        <v>2.5499999999999998</v>
      </c>
      <c r="C624" s="74">
        <f t="shared" si="99"/>
        <v>2.5959499999999998</v>
      </c>
      <c r="D624" s="70">
        <v>-113.09399999999999</v>
      </c>
      <c r="E624" s="10">
        <v>37.457000000000001</v>
      </c>
      <c r="F624" s="17">
        <v>1</v>
      </c>
      <c r="G624" s="1">
        <v>1981</v>
      </c>
      <c r="H624">
        <v>1</v>
      </c>
      <c r="I624">
        <v>16</v>
      </c>
      <c r="J624">
        <v>14</v>
      </c>
      <c r="K624">
        <v>50</v>
      </c>
      <c r="L624">
        <v>45.8</v>
      </c>
      <c r="M624" s="73">
        <f t="shared" si="100"/>
        <v>0.22500000000000001</v>
      </c>
      <c r="N624" s="2">
        <v>0.01</v>
      </c>
      <c r="O624" s="3" t="s">
        <v>235</v>
      </c>
      <c r="P624" s="76"/>
      <c r="Q624" s="67">
        <f>Y624</f>
        <v>2.5959499999999998</v>
      </c>
      <c r="R624" s="72">
        <f>X624</f>
        <v>0.22500000000000001</v>
      </c>
      <c r="S624" s="44"/>
      <c r="T624" s="14"/>
      <c r="W624" s="57">
        <v>2.5499999999999998</v>
      </c>
      <c r="X624" s="72">
        <v>0.22500000000000001</v>
      </c>
      <c r="Y624" s="56">
        <f t="shared" si="104"/>
        <v>2.5959499999999998</v>
      </c>
      <c r="Z624" s="47"/>
      <c r="AA624" s="72"/>
      <c r="AB624" s="56"/>
      <c r="AC624" s="44"/>
      <c r="AD624" s="72"/>
      <c r="AE624" s="56"/>
      <c r="AF624" s="45"/>
      <c r="AG624" s="72"/>
      <c r="AH624" s="56"/>
      <c r="AI624" s="45" t="s">
        <v>80</v>
      </c>
      <c r="AK624" s="12"/>
      <c r="AL624" s="12" t="s">
        <v>143</v>
      </c>
      <c r="AM624" s="19"/>
      <c r="AQ624" s="13"/>
      <c r="AR624" s="13">
        <v>2.5499999999999998</v>
      </c>
      <c r="AS624" s="13"/>
      <c r="AT624" s="14"/>
      <c r="AU624" s="13"/>
      <c r="AV624" s="13"/>
      <c r="AW624" s="12"/>
      <c r="AX624" s="12"/>
      <c r="AY624" s="13"/>
      <c r="AZ624" s="29" t="s">
        <v>159</v>
      </c>
    </row>
    <row r="625" spans="1:52" x14ac:dyDescent="0.25">
      <c r="A625" s="1" t="s">
        <v>2</v>
      </c>
      <c r="B625" s="2">
        <v>2.48</v>
      </c>
      <c r="C625" s="74">
        <f t="shared" si="99"/>
        <v>2.5309200000000001</v>
      </c>
      <c r="D625" s="70">
        <v>-113.11799999999999</v>
      </c>
      <c r="E625" s="10">
        <v>37.536999999999999</v>
      </c>
      <c r="F625" s="17">
        <v>3</v>
      </c>
      <c r="G625" s="1">
        <v>1981</v>
      </c>
      <c r="H625">
        <v>1</v>
      </c>
      <c r="I625">
        <v>18</v>
      </c>
      <c r="J625">
        <v>5</v>
      </c>
      <c r="K625">
        <v>56</v>
      </c>
      <c r="L625">
        <v>21.7</v>
      </c>
      <c r="M625" s="73">
        <f t="shared" si="100"/>
        <v>0.22500000000000001</v>
      </c>
      <c r="N625" s="2">
        <v>0.01</v>
      </c>
      <c r="O625" s="3" t="s">
        <v>235</v>
      </c>
      <c r="P625" s="76"/>
      <c r="Q625" s="67">
        <f>Y625</f>
        <v>2.5309200000000001</v>
      </c>
      <c r="R625" s="72">
        <f>X625</f>
        <v>0.22500000000000001</v>
      </c>
      <c r="S625" s="44"/>
      <c r="T625" s="14"/>
      <c r="W625" s="57">
        <v>2.48</v>
      </c>
      <c r="X625" s="72">
        <v>0.22500000000000001</v>
      </c>
      <c r="Y625" s="56">
        <f t="shared" si="104"/>
        <v>2.5309200000000001</v>
      </c>
      <c r="Z625" s="47"/>
      <c r="AA625" s="72"/>
      <c r="AB625" s="56"/>
      <c r="AC625" s="44"/>
      <c r="AD625" s="72"/>
      <c r="AE625" s="56"/>
      <c r="AF625" s="45"/>
      <c r="AG625" s="72"/>
      <c r="AH625" s="56"/>
      <c r="AI625" s="45"/>
      <c r="AK625" s="12"/>
      <c r="AL625" s="12"/>
      <c r="AM625" s="19"/>
      <c r="AQ625" s="13"/>
      <c r="AR625" s="13">
        <v>2.48</v>
      </c>
      <c r="AS625" s="13"/>
      <c r="AT625" s="14"/>
      <c r="AU625" s="13"/>
      <c r="AV625" s="13"/>
      <c r="AW625" s="12"/>
      <c r="AX625" s="12"/>
      <c r="AY625" s="13"/>
      <c r="AZ625" s="12"/>
    </row>
    <row r="626" spans="1:52" ht="27.75" customHeight="1" x14ac:dyDescent="0.25">
      <c r="A626" s="1" t="s">
        <v>2</v>
      </c>
      <c r="B626" s="2">
        <v>3.22</v>
      </c>
      <c r="C626" s="74">
        <f t="shared" si="99"/>
        <v>3.2183800000000002</v>
      </c>
      <c r="D626" s="70">
        <v>-113.265</v>
      </c>
      <c r="E626" s="10">
        <v>37.564999999999998</v>
      </c>
      <c r="F626" s="17">
        <v>1</v>
      </c>
      <c r="G626" s="1">
        <v>1981</v>
      </c>
      <c r="H626">
        <v>2</v>
      </c>
      <c r="I626">
        <v>1</v>
      </c>
      <c r="J626">
        <v>2</v>
      </c>
      <c r="K626">
        <v>21</v>
      </c>
      <c r="L626">
        <v>47.7</v>
      </c>
      <c r="M626" s="73">
        <f t="shared" si="100"/>
        <v>0.22500000000000001</v>
      </c>
      <c r="N626" s="2">
        <v>0.01</v>
      </c>
      <c r="O626" s="3" t="s">
        <v>235</v>
      </c>
      <c r="P626" s="76"/>
      <c r="Q626" s="67">
        <f>Y626</f>
        <v>3.2183800000000002</v>
      </c>
      <c r="R626" s="72">
        <f>X626</f>
        <v>0.22500000000000001</v>
      </c>
      <c r="S626" s="44"/>
      <c r="T626" s="14"/>
      <c r="W626" s="57">
        <v>3.22</v>
      </c>
      <c r="X626" s="72">
        <v>0.22500000000000001</v>
      </c>
      <c r="Y626" s="56">
        <f t="shared" si="104"/>
        <v>3.2183800000000002</v>
      </c>
      <c r="Z626" s="47"/>
      <c r="AA626" s="72"/>
      <c r="AB626" s="56"/>
      <c r="AC626" s="44"/>
      <c r="AD626" s="72"/>
      <c r="AE626" s="56"/>
      <c r="AF626" s="45"/>
      <c r="AG626" s="72"/>
      <c r="AH626" s="56"/>
      <c r="AI626" s="45" t="s">
        <v>79</v>
      </c>
      <c r="AK626" s="12"/>
      <c r="AL626" s="12" t="s">
        <v>145</v>
      </c>
      <c r="AM626" s="19"/>
      <c r="AQ626" s="13"/>
      <c r="AR626" s="13">
        <v>3.22</v>
      </c>
      <c r="AS626" s="13"/>
      <c r="AT626" s="14"/>
      <c r="AU626" s="13"/>
      <c r="AV626" s="13"/>
      <c r="AW626" s="12"/>
      <c r="AX626" s="12"/>
      <c r="AY626" s="13"/>
      <c r="AZ626" s="29" t="s">
        <v>160</v>
      </c>
    </row>
    <row r="627" spans="1:52" ht="27.75" customHeight="1" x14ac:dyDescent="0.25">
      <c r="A627" s="1" t="s">
        <v>2</v>
      </c>
      <c r="B627" s="2">
        <v>2.92</v>
      </c>
      <c r="C627" s="74">
        <f t="shared" si="99"/>
        <v>2.9396800000000001</v>
      </c>
      <c r="D627" s="70">
        <v>-113.271</v>
      </c>
      <c r="E627" s="10">
        <v>37.555</v>
      </c>
      <c r="F627" s="17">
        <v>1</v>
      </c>
      <c r="G627" s="1">
        <v>1981</v>
      </c>
      <c r="H627">
        <v>2</v>
      </c>
      <c r="I627">
        <v>5</v>
      </c>
      <c r="J627">
        <v>14</v>
      </c>
      <c r="K627">
        <v>32</v>
      </c>
      <c r="L627">
        <v>44.7</v>
      </c>
      <c r="M627" s="73">
        <f t="shared" si="100"/>
        <v>0.22500000000000001</v>
      </c>
      <c r="N627" s="2">
        <v>0.01</v>
      </c>
      <c r="O627" s="3" t="s">
        <v>235</v>
      </c>
      <c r="P627" s="76"/>
      <c r="Q627" s="67">
        <f>Y627</f>
        <v>2.9396800000000001</v>
      </c>
      <c r="R627" s="72">
        <f>X627</f>
        <v>0.22500000000000001</v>
      </c>
      <c r="S627" s="44"/>
      <c r="T627" s="14"/>
      <c r="W627" s="57">
        <v>2.92</v>
      </c>
      <c r="X627" s="72">
        <v>0.22500000000000001</v>
      </c>
      <c r="Y627" s="56">
        <f t="shared" si="104"/>
        <v>2.9396800000000001</v>
      </c>
      <c r="Z627" s="47"/>
      <c r="AA627" s="72"/>
      <c r="AB627" s="56"/>
      <c r="AC627" s="44"/>
      <c r="AD627" s="72"/>
      <c r="AE627" s="56"/>
      <c r="AF627" s="45"/>
      <c r="AG627" s="72"/>
      <c r="AH627" s="56"/>
      <c r="AI627" s="45"/>
      <c r="AK627" s="12"/>
      <c r="AL627" s="12" t="s">
        <v>146</v>
      </c>
      <c r="AM627" s="19"/>
      <c r="AQ627" s="13"/>
      <c r="AR627" s="13">
        <v>2.92</v>
      </c>
      <c r="AS627" s="13"/>
      <c r="AT627" s="14"/>
      <c r="AU627" s="13"/>
      <c r="AV627" s="13"/>
      <c r="AW627" s="12"/>
      <c r="AX627" s="12"/>
      <c r="AY627" s="13"/>
      <c r="AZ627" s="29" t="s">
        <v>161</v>
      </c>
    </row>
    <row r="628" spans="1:52" ht="27" customHeight="1" x14ac:dyDescent="0.25">
      <c r="A628" s="1" t="s">
        <v>2</v>
      </c>
      <c r="B628" s="2">
        <v>3.84</v>
      </c>
      <c r="C628" s="74">
        <f t="shared" si="99"/>
        <v>3.9684483492523821</v>
      </c>
      <c r="D628" s="70">
        <v>-111.73699999999999</v>
      </c>
      <c r="E628" s="10">
        <v>40.322000000000003</v>
      </c>
      <c r="F628" s="17">
        <v>0</v>
      </c>
      <c r="G628" s="1">
        <v>1981</v>
      </c>
      <c r="H628">
        <v>2</v>
      </c>
      <c r="I628">
        <v>20</v>
      </c>
      <c r="J628">
        <v>9</v>
      </c>
      <c r="K628">
        <v>13</v>
      </c>
      <c r="L628">
        <v>0.9</v>
      </c>
      <c r="M628" s="73">
        <f t="shared" si="100"/>
        <v>0.18862489918550107</v>
      </c>
      <c r="N628" s="2">
        <v>0.01</v>
      </c>
      <c r="O628" s="3" t="s">
        <v>236</v>
      </c>
      <c r="P628" s="76">
        <f>1/((1/X628^2)+(1/AD628^2))</f>
        <v>3.5579352592740442E-2</v>
      </c>
      <c r="Q628" s="67">
        <f>(P628/X628^2*Y628)+(P628/AD628^2*AE628)</f>
        <v>3.9684483492523821</v>
      </c>
      <c r="R628" s="72">
        <f>SQRT(P628)</f>
        <v>0.18862489918550107</v>
      </c>
      <c r="S628" s="44"/>
      <c r="T628" s="14"/>
      <c r="W628" s="57">
        <v>3.84</v>
      </c>
      <c r="X628" s="72">
        <v>0.22500000000000001</v>
      </c>
      <c r="Y628" s="56">
        <f t="shared" si="104"/>
        <v>3.7943599999999997</v>
      </c>
      <c r="Z628" s="47"/>
      <c r="AA628" s="72"/>
      <c r="AB628" s="56"/>
      <c r="AC628" s="59">
        <v>4.7</v>
      </c>
      <c r="AD628" s="72">
        <v>0.34599999999999997</v>
      </c>
      <c r="AE628" s="56">
        <f>0.791*(1.088*AC628-0.652)+0.851</f>
        <v>4.3801256000000013</v>
      </c>
      <c r="AF628" s="45"/>
      <c r="AG628" s="72"/>
      <c r="AH628" s="56"/>
      <c r="AI628" s="45" t="s">
        <v>119</v>
      </c>
      <c r="AJ628" s="19">
        <v>4.7</v>
      </c>
      <c r="AK628" s="12"/>
      <c r="AL628" s="12" t="s">
        <v>147</v>
      </c>
      <c r="AM628" s="19"/>
      <c r="AQ628" s="13"/>
      <c r="AR628" s="13">
        <v>3.84</v>
      </c>
      <c r="AS628" s="13"/>
      <c r="AT628" s="14"/>
      <c r="AU628" s="13">
        <v>6</v>
      </c>
      <c r="AV628" s="13" t="s">
        <v>115</v>
      </c>
      <c r="AW628" s="35">
        <v>4000</v>
      </c>
      <c r="AX628" s="13" t="s">
        <v>115</v>
      </c>
      <c r="AY628" s="13"/>
      <c r="AZ628" s="29" t="s">
        <v>162</v>
      </c>
    </row>
    <row r="629" spans="1:52" ht="27" customHeight="1" x14ac:dyDescent="0.25">
      <c r="A629" s="1" t="s">
        <v>2</v>
      </c>
      <c r="B629" s="2">
        <v>2.87</v>
      </c>
      <c r="C629" s="74">
        <f t="shared" si="99"/>
        <v>2.89323</v>
      </c>
      <c r="D629" s="70">
        <v>-111.044</v>
      </c>
      <c r="E629" s="10">
        <v>41.691000000000003</v>
      </c>
      <c r="F629" s="17">
        <v>0</v>
      </c>
      <c r="G629" s="1">
        <v>1981</v>
      </c>
      <c r="H629">
        <v>3</v>
      </c>
      <c r="I629">
        <v>31</v>
      </c>
      <c r="J629">
        <v>20</v>
      </c>
      <c r="K629">
        <v>40</v>
      </c>
      <c r="L629">
        <v>45.5</v>
      </c>
      <c r="M629" s="73">
        <f t="shared" si="100"/>
        <v>0.22500000000000001</v>
      </c>
      <c r="N629" s="2">
        <v>0.01</v>
      </c>
      <c r="O629" s="3" t="s">
        <v>235</v>
      </c>
      <c r="P629" s="76"/>
      <c r="Q629" s="67">
        <f t="shared" ref="Q629:Q652" si="105">Y629</f>
        <v>2.89323</v>
      </c>
      <c r="R629" s="72">
        <f t="shared" ref="R629:R652" si="106">X629</f>
        <v>0.22500000000000001</v>
      </c>
      <c r="S629" s="44"/>
      <c r="T629" s="14"/>
      <c r="W629" s="57">
        <v>2.87</v>
      </c>
      <c r="X629" s="72">
        <v>0.22500000000000001</v>
      </c>
      <c r="Y629" s="56">
        <f t="shared" si="104"/>
        <v>2.89323</v>
      </c>
      <c r="Z629" s="47"/>
      <c r="AA629" s="72"/>
      <c r="AB629" s="56"/>
      <c r="AC629" s="44"/>
      <c r="AD629" s="72"/>
      <c r="AE629" s="56"/>
      <c r="AF629" s="45"/>
      <c r="AG629" s="72"/>
      <c r="AH629" s="56"/>
      <c r="AI629" s="45" t="s">
        <v>86</v>
      </c>
      <c r="AK629" s="12"/>
      <c r="AL629" s="12" t="s">
        <v>148</v>
      </c>
      <c r="AM629" s="19"/>
      <c r="AQ629" s="13"/>
      <c r="AR629" s="13">
        <v>2.87</v>
      </c>
      <c r="AS629" s="13"/>
      <c r="AT629" s="14"/>
      <c r="AU629" s="13"/>
      <c r="AV629" s="13"/>
      <c r="AW629" s="12"/>
      <c r="AX629" s="12"/>
      <c r="AY629" s="13"/>
      <c r="AZ629" s="29" t="s">
        <v>150</v>
      </c>
    </row>
    <row r="630" spans="1:52" x14ac:dyDescent="0.25">
      <c r="A630" s="1" t="s">
        <v>2</v>
      </c>
      <c r="B630" s="2">
        <v>2.54</v>
      </c>
      <c r="C630" s="74">
        <f t="shared" si="99"/>
        <v>2.5866600000000002</v>
      </c>
      <c r="D630" s="70">
        <v>-112.452</v>
      </c>
      <c r="E630" s="10">
        <v>41.862000000000002</v>
      </c>
      <c r="F630" s="17">
        <v>3</v>
      </c>
      <c r="G630" s="1">
        <v>1981</v>
      </c>
      <c r="H630">
        <v>4</v>
      </c>
      <c r="I630">
        <v>3</v>
      </c>
      <c r="J630">
        <v>0</v>
      </c>
      <c r="K630">
        <v>5</v>
      </c>
      <c r="L630">
        <v>44.3</v>
      </c>
      <c r="M630" s="73">
        <f t="shared" si="100"/>
        <v>0.22500000000000001</v>
      </c>
      <c r="N630" s="2">
        <v>0.01</v>
      </c>
      <c r="O630" s="3" t="s">
        <v>235</v>
      </c>
      <c r="P630" s="76"/>
      <c r="Q630" s="67">
        <f t="shared" si="105"/>
        <v>2.5866600000000002</v>
      </c>
      <c r="R630" s="72">
        <f t="shared" si="106"/>
        <v>0.22500000000000001</v>
      </c>
      <c r="S630" s="44"/>
      <c r="T630" s="14"/>
      <c r="W630" s="57">
        <v>2.54</v>
      </c>
      <c r="X630" s="72">
        <v>0.22500000000000001</v>
      </c>
      <c r="Y630" s="56">
        <f t="shared" si="104"/>
        <v>2.5866600000000002</v>
      </c>
      <c r="Z630" s="47"/>
      <c r="AA630" s="72"/>
      <c r="AB630" s="56"/>
      <c r="AC630" s="44"/>
      <c r="AD630" s="72"/>
      <c r="AE630" s="56"/>
      <c r="AF630" s="45"/>
      <c r="AG630" s="72"/>
      <c r="AH630" s="56"/>
      <c r="AI630" s="45"/>
      <c r="AK630" s="12"/>
      <c r="AL630" s="12"/>
      <c r="AM630" s="19"/>
      <c r="AQ630" s="13"/>
      <c r="AR630" s="13">
        <v>2.54</v>
      </c>
      <c r="AS630" s="13"/>
      <c r="AT630" s="14"/>
      <c r="AU630" s="13"/>
      <c r="AV630" s="13"/>
      <c r="AW630" s="12"/>
      <c r="AX630" s="12"/>
      <c r="AY630" s="13"/>
      <c r="AZ630" s="12"/>
    </row>
    <row r="631" spans="1:52" x14ac:dyDescent="0.25">
      <c r="A631" s="1" t="s">
        <v>2</v>
      </c>
      <c r="B631" s="2">
        <v>2.67</v>
      </c>
      <c r="C631" s="74">
        <f t="shared" si="99"/>
        <v>2.70743</v>
      </c>
      <c r="D631" s="70">
        <v>-113.29900000000001</v>
      </c>
      <c r="E631" s="10">
        <v>37.598999999999997</v>
      </c>
      <c r="F631" s="17">
        <v>1</v>
      </c>
      <c r="G631" s="1">
        <v>1981</v>
      </c>
      <c r="H631">
        <v>4</v>
      </c>
      <c r="I631">
        <v>6</v>
      </c>
      <c r="J631">
        <v>20</v>
      </c>
      <c r="K631">
        <v>38</v>
      </c>
      <c r="L631">
        <v>28.7</v>
      </c>
      <c r="M631" s="73">
        <f t="shared" si="100"/>
        <v>0.22500000000000001</v>
      </c>
      <c r="N631" s="2">
        <v>0.01</v>
      </c>
      <c r="O631" s="3" t="s">
        <v>235</v>
      </c>
      <c r="P631" s="76"/>
      <c r="Q631" s="67">
        <f t="shared" si="105"/>
        <v>2.70743</v>
      </c>
      <c r="R631" s="72">
        <f t="shared" si="106"/>
        <v>0.22500000000000001</v>
      </c>
      <c r="S631" s="44"/>
      <c r="T631" s="14"/>
      <c r="W631" s="57">
        <v>2.67</v>
      </c>
      <c r="X631" s="72">
        <v>0.22500000000000001</v>
      </c>
      <c r="Y631" s="56">
        <f t="shared" si="104"/>
        <v>2.70743</v>
      </c>
      <c r="Z631" s="47"/>
      <c r="AA631" s="72"/>
      <c r="AB631" s="56"/>
      <c r="AC631" s="44"/>
      <c r="AD631" s="72"/>
      <c r="AE631" s="56"/>
      <c r="AF631" s="45"/>
      <c r="AG631" s="72"/>
      <c r="AH631" s="56"/>
      <c r="AI631" s="45"/>
      <c r="AK631" s="12"/>
      <c r="AL631" s="12"/>
      <c r="AM631" s="19"/>
      <c r="AQ631" s="13"/>
      <c r="AR631" s="13">
        <v>2.67</v>
      </c>
      <c r="AS631" s="13"/>
      <c r="AT631" s="14"/>
      <c r="AU631" s="13"/>
      <c r="AV631" s="13"/>
      <c r="AW631" s="12"/>
      <c r="AX631" s="12"/>
      <c r="AY631" s="13"/>
      <c r="AZ631" s="12"/>
    </row>
    <row r="632" spans="1:52" ht="27" customHeight="1" x14ac:dyDescent="0.25">
      <c r="A632" s="1" t="s">
        <v>2</v>
      </c>
      <c r="B632" s="2">
        <v>2.59</v>
      </c>
      <c r="C632" s="74">
        <f t="shared" si="99"/>
        <v>2.6331099999999998</v>
      </c>
      <c r="D632" s="70">
        <v>-112.681</v>
      </c>
      <c r="E632" s="10">
        <v>41.856999999999999</v>
      </c>
      <c r="F632" s="17">
        <v>3</v>
      </c>
      <c r="G632" s="1">
        <v>1981</v>
      </c>
      <c r="H632">
        <v>4</v>
      </c>
      <c r="I632">
        <v>11</v>
      </c>
      <c r="J632">
        <v>5</v>
      </c>
      <c r="K632">
        <v>19</v>
      </c>
      <c r="L632">
        <v>48.6</v>
      </c>
      <c r="M632" s="73">
        <f t="shared" si="100"/>
        <v>0.22500000000000001</v>
      </c>
      <c r="N632" s="2">
        <v>0.01</v>
      </c>
      <c r="O632" s="3" t="s">
        <v>235</v>
      </c>
      <c r="P632" s="76"/>
      <c r="Q632" s="67">
        <f t="shared" si="105"/>
        <v>2.6331099999999998</v>
      </c>
      <c r="R632" s="72">
        <f t="shared" si="106"/>
        <v>0.22500000000000001</v>
      </c>
      <c r="S632" s="44"/>
      <c r="T632" s="14"/>
      <c r="W632" s="57">
        <v>2.59</v>
      </c>
      <c r="X632" s="72">
        <v>0.22500000000000001</v>
      </c>
      <c r="Y632" s="56">
        <f t="shared" si="104"/>
        <v>2.6331099999999998</v>
      </c>
      <c r="Z632" s="47"/>
      <c r="AA632" s="72"/>
      <c r="AB632" s="56"/>
      <c r="AC632" s="44"/>
      <c r="AD632" s="72"/>
      <c r="AE632" s="56"/>
      <c r="AF632" s="45"/>
      <c r="AG632" s="72"/>
      <c r="AH632" s="56"/>
      <c r="AI632" s="45"/>
      <c r="AK632" s="12"/>
      <c r="AL632" s="12" t="s">
        <v>149</v>
      </c>
      <c r="AM632" s="19"/>
      <c r="AQ632" s="13"/>
      <c r="AR632" s="13">
        <v>2.59</v>
      </c>
      <c r="AS632" s="13"/>
      <c r="AT632" s="14"/>
      <c r="AU632" s="13"/>
      <c r="AV632" s="13"/>
      <c r="AW632" s="12"/>
      <c r="AX632" s="12"/>
      <c r="AY632" s="13"/>
      <c r="AZ632" s="29" t="s">
        <v>163</v>
      </c>
    </row>
    <row r="633" spans="1:52" x14ac:dyDescent="0.25">
      <c r="A633" s="1" t="s">
        <v>2</v>
      </c>
      <c r="B633" s="2">
        <v>2.4500000000000002</v>
      </c>
      <c r="C633" s="74">
        <f t="shared" si="99"/>
        <v>2.50305</v>
      </c>
      <c r="D633" s="70">
        <v>-113.268</v>
      </c>
      <c r="E633" s="10">
        <v>37.582000000000001</v>
      </c>
      <c r="F633" s="17">
        <v>1</v>
      </c>
      <c r="G633" s="1">
        <v>1981</v>
      </c>
      <c r="H633">
        <v>4</v>
      </c>
      <c r="I633">
        <v>11</v>
      </c>
      <c r="J633">
        <v>7</v>
      </c>
      <c r="K633">
        <v>37</v>
      </c>
      <c r="L633">
        <v>57.9</v>
      </c>
      <c r="M633" s="73">
        <f t="shared" si="100"/>
        <v>0.22500000000000001</v>
      </c>
      <c r="N633" s="2">
        <v>0.01</v>
      </c>
      <c r="O633" s="3" t="s">
        <v>235</v>
      </c>
      <c r="P633" s="76"/>
      <c r="Q633" s="67">
        <f t="shared" si="105"/>
        <v>2.50305</v>
      </c>
      <c r="R633" s="72">
        <f t="shared" si="106"/>
        <v>0.22500000000000001</v>
      </c>
      <c r="S633" s="44"/>
      <c r="T633" s="14"/>
      <c r="W633" s="57">
        <v>2.4500000000000002</v>
      </c>
      <c r="X633" s="72">
        <v>0.22500000000000001</v>
      </c>
      <c r="Y633" s="56">
        <f t="shared" si="104"/>
        <v>2.50305</v>
      </c>
      <c r="Z633" s="47"/>
      <c r="AA633" s="72"/>
      <c r="AB633" s="56"/>
      <c r="AC633" s="44"/>
      <c r="AD633" s="72"/>
      <c r="AE633" s="56"/>
      <c r="AF633" s="45"/>
      <c r="AG633" s="72"/>
      <c r="AH633" s="56"/>
      <c r="AI633" s="45"/>
      <c r="AK633" s="12"/>
      <c r="AL633" s="12"/>
      <c r="AM633" s="19"/>
      <c r="AQ633" s="13"/>
      <c r="AR633" s="13">
        <v>2.4500000000000002</v>
      </c>
      <c r="AS633" s="13"/>
      <c r="AT633" s="14"/>
      <c r="AU633" s="13"/>
      <c r="AV633" s="13"/>
      <c r="AW633" s="12"/>
      <c r="AX633" s="12"/>
      <c r="AY633" s="13"/>
      <c r="AZ633" s="12"/>
    </row>
    <row r="634" spans="1:52" ht="27" customHeight="1" x14ac:dyDescent="0.25">
      <c r="A634" s="1" t="s">
        <v>2</v>
      </c>
      <c r="B634" s="2">
        <v>2.98</v>
      </c>
      <c r="C634" s="74">
        <f t="shared" si="99"/>
        <v>2.9954200000000002</v>
      </c>
      <c r="D634" s="70">
        <v>-112.67700000000001</v>
      </c>
      <c r="E634" s="10">
        <v>41.857999999999997</v>
      </c>
      <c r="F634" s="17">
        <v>0</v>
      </c>
      <c r="G634" s="1">
        <v>1981</v>
      </c>
      <c r="H634">
        <v>4</v>
      </c>
      <c r="I634">
        <v>11</v>
      </c>
      <c r="J634">
        <v>8</v>
      </c>
      <c r="K634">
        <v>8</v>
      </c>
      <c r="L634">
        <v>2.2999999999999998</v>
      </c>
      <c r="M634" s="73">
        <f t="shared" si="100"/>
        <v>0.22500000000000001</v>
      </c>
      <c r="N634" s="2">
        <v>0.01</v>
      </c>
      <c r="O634" s="3" t="s">
        <v>235</v>
      </c>
      <c r="P634" s="76"/>
      <c r="Q634" s="67">
        <f t="shared" si="105"/>
        <v>2.9954200000000002</v>
      </c>
      <c r="R634" s="72">
        <f t="shared" si="106"/>
        <v>0.22500000000000001</v>
      </c>
      <c r="S634" s="44"/>
      <c r="T634" s="14"/>
      <c r="W634" s="57">
        <v>2.98</v>
      </c>
      <c r="X634" s="72">
        <v>0.22500000000000001</v>
      </c>
      <c r="Y634" s="56">
        <f t="shared" si="104"/>
        <v>2.9954200000000002</v>
      </c>
      <c r="Z634" s="47"/>
      <c r="AA634" s="72"/>
      <c r="AB634" s="56"/>
      <c r="AC634" s="44"/>
      <c r="AD634" s="72"/>
      <c r="AE634" s="56"/>
      <c r="AF634" s="45"/>
      <c r="AG634" s="72"/>
      <c r="AH634" s="56"/>
      <c r="AI634" s="45" t="s">
        <v>122</v>
      </c>
      <c r="AK634" s="12"/>
      <c r="AL634" s="12" t="s">
        <v>148</v>
      </c>
      <c r="AM634" s="19"/>
      <c r="AQ634" s="13"/>
      <c r="AR634" s="13">
        <v>2.98</v>
      </c>
      <c r="AS634" s="13"/>
      <c r="AT634" s="14"/>
      <c r="AU634" s="13"/>
      <c r="AV634" s="13"/>
      <c r="AW634" s="12"/>
      <c r="AX634" s="12"/>
      <c r="AY634" s="13"/>
      <c r="AZ634" s="29" t="s">
        <v>164</v>
      </c>
    </row>
    <row r="635" spans="1:52" x14ac:dyDescent="0.25">
      <c r="A635" s="1" t="s">
        <v>2</v>
      </c>
      <c r="B635" s="2">
        <v>2.71</v>
      </c>
      <c r="C635" s="74">
        <f t="shared" si="99"/>
        <v>2.7445900000000001</v>
      </c>
      <c r="D635" s="70">
        <v>-113.289</v>
      </c>
      <c r="E635" s="10">
        <v>37.591999999999999</v>
      </c>
      <c r="F635" s="17">
        <v>0</v>
      </c>
      <c r="G635" s="1">
        <v>1981</v>
      </c>
      <c r="H635">
        <v>4</v>
      </c>
      <c r="I635">
        <v>23</v>
      </c>
      <c r="J635">
        <v>2</v>
      </c>
      <c r="K635">
        <v>54</v>
      </c>
      <c r="L635">
        <v>54</v>
      </c>
      <c r="M635" s="73">
        <f t="shared" si="100"/>
        <v>0.22500000000000001</v>
      </c>
      <c r="N635" s="2">
        <v>0.01</v>
      </c>
      <c r="O635" s="3" t="s">
        <v>235</v>
      </c>
      <c r="P635" s="76"/>
      <c r="Q635" s="67">
        <f t="shared" si="105"/>
        <v>2.7445900000000001</v>
      </c>
      <c r="R635" s="72">
        <f t="shared" si="106"/>
        <v>0.22500000000000001</v>
      </c>
      <c r="S635" s="44"/>
      <c r="T635" s="14"/>
      <c r="W635" s="57">
        <v>2.71</v>
      </c>
      <c r="X635" s="72">
        <v>0.22500000000000001</v>
      </c>
      <c r="Y635" s="56">
        <f t="shared" si="104"/>
        <v>2.7445900000000001</v>
      </c>
      <c r="Z635" s="47"/>
      <c r="AA635" s="72"/>
      <c r="AB635" s="56"/>
      <c r="AC635" s="44"/>
      <c r="AD635" s="72"/>
      <c r="AE635" s="56"/>
      <c r="AF635" s="45"/>
      <c r="AG635" s="72"/>
      <c r="AH635" s="56"/>
      <c r="AI635" s="45"/>
      <c r="AK635" s="12"/>
      <c r="AL635" s="12"/>
      <c r="AM635" s="19"/>
      <c r="AQ635" s="13"/>
      <c r="AR635" s="13">
        <v>2.71</v>
      </c>
      <c r="AS635" s="13"/>
      <c r="AT635" s="14"/>
      <c r="AU635" s="13"/>
      <c r="AV635" s="13"/>
      <c r="AW635" s="12"/>
      <c r="AX635" s="12"/>
      <c r="AY635" s="13"/>
      <c r="AZ635" s="12"/>
    </row>
    <row r="636" spans="1:52" ht="27" customHeight="1" x14ac:dyDescent="0.25">
      <c r="A636" s="1" t="s">
        <v>2</v>
      </c>
      <c r="B636" s="2">
        <v>2.74</v>
      </c>
      <c r="C636" s="74">
        <f t="shared" si="99"/>
        <v>2.7724600000000001</v>
      </c>
      <c r="D636" s="70">
        <v>-113.26900000000001</v>
      </c>
      <c r="E636" s="10">
        <v>37.594999999999999</v>
      </c>
      <c r="F636" s="17">
        <v>2</v>
      </c>
      <c r="G636" s="1">
        <v>1981</v>
      </c>
      <c r="H636">
        <v>4</v>
      </c>
      <c r="I636">
        <v>23</v>
      </c>
      <c r="J636">
        <v>6</v>
      </c>
      <c r="K636">
        <v>32</v>
      </c>
      <c r="L636">
        <v>18.8</v>
      </c>
      <c r="M636" s="73">
        <f t="shared" si="100"/>
        <v>0.22500000000000001</v>
      </c>
      <c r="N636" s="2">
        <v>0.01</v>
      </c>
      <c r="O636" s="3" t="s">
        <v>235</v>
      </c>
      <c r="P636" s="76"/>
      <c r="Q636" s="67">
        <f t="shared" si="105"/>
        <v>2.7724600000000001</v>
      </c>
      <c r="R636" s="72">
        <f t="shared" si="106"/>
        <v>0.22500000000000001</v>
      </c>
      <c r="S636" s="44"/>
      <c r="T636" s="14"/>
      <c r="W636" s="57">
        <v>2.74</v>
      </c>
      <c r="X636" s="72">
        <v>0.22500000000000001</v>
      </c>
      <c r="Y636" s="56">
        <f t="shared" si="104"/>
        <v>2.7724600000000001</v>
      </c>
      <c r="Z636" s="47"/>
      <c r="AA636" s="72"/>
      <c r="AB636" s="56"/>
      <c r="AC636" s="44"/>
      <c r="AD636" s="72"/>
      <c r="AE636" s="56"/>
      <c r="AF636" s="45"/>
      <c r="AG636" s="72"/>
      <c r="AH636" s="56"/>
      <c r="AI636" s="45"/>
      <c r="AK636" s="12"/>
      <c r="AL636" s="12" t="s">
        <v>149</v>
      </c>
      <c r="AM636" s="19"/>
      <c r="AQ636" s="13"/>
      <c r="AR636" s="13">
        <v>2.74</v>
      </c>
      <c r="AS636" s="13"/>
      <c r="AT636" s="14"/>
      <c r="AU636" s="13"/>
      <c r="AV636" s="13"/>
      <c r="AW636" s="12"/>
      <c r="AX636" s="12"/>
      <c r="AY636" s="13"/>
      <c r="AZ636" s="29" t="s">
        <v>163</v>
      </c>
    </row>
    <row r="637" spans="1:52" x14ac:dyDescent="0.25">
      <c r="A637" s="1" t="s">
        <v>2</v>
      </c>
      <c r="B637" s="2">
        <v>2.69</v>
      </c>
      <c r="C637" s="74">
        <f t="shared" si="99"/>
        <v>2.72601</v>
      </c>
      <c r="D637" s="70">
        <v>-113.261</v>
      </c>
      <c r="E637" s="10">
        <v>37.6</v>
      </c>
      <c r="F637" s="17">
        <v>1</v>
      </c>
      <c r="G637" s="1">
        <v>1981</v>
      </c>
      <c r="H637">
        <v>4</v>
      </c>
      <c r="I637">
        <v>23</v>
      </c>
      <c r="J637">
        <v>7</v>
      </c>
      <c r="K637">
        <v>56</v>
      </c>
      <c r="L637">
        <v>47</v>
      </c>
      <c r="M637" s="73">
        <f t="shared" si="100"/>
        <v>0.22500000000000001</v>
      </c>
      <c r="N637" s="2">
        <v>0.01</v>
      </c>
      <c r="O637" s="3" t="s">
        <v>235</v>
      </c>
      <c r="P637" s="76"/>
      <c r="Q637" s="67">
        <f t="shared" si="105"/>
        <v>2.72601</v>
      </c>
      <c r="R637" s="72">
        <f t="shared" si="106"/>
        <v>0.22500000000000001</v>
      </c>
      <c r="S637" s="44"/>
      <c r="T637" s="14"/>
      <c r="W637" s="57">
        <v>2.69</v>
      </c>
      <c r="X637" s="72">
        <v>0.22500000000000001</v>
      </c>
      <c r="Y637" s="56">
        <f t="shared" si="104"/>
        <v>2.72601</v>
      </c>
      <c r="Z637" s="47"/>
      <c r="AA637" s="72"/>
      <c r="AB637" s="56"/>
      <c r="AC637" s="44"/>
      <c r="AD637" s="72"/>
      <c r="AE637" s="56"/>
      <c r="AF637" s="45"/>
      <c r="AG637" s="72"/>
      <c r="AH637" s="56"/>
      <c r="AI637" s="45"/>
      <c r="AK637" s="12"/>
      <c r="AL637" s="12"/>
      <c r="AM637" s="19"/>
      <c r="AQ637" s="13"/>
      <c r="AR637" s="13">
        <v>2.69</v>
      </c>
      <c r="AS637" s="13"/>
      <c r="AT637" s="14"/>
      <c r="AU637" s="13"/>
      <c r="AV637" s="13"/>
      <c r="AW637" s="12"/>
      <c r="AX637" s="12"/>
      <c r="AY637" s="13"/>
      <c r="AZ637" s="12"/>
    </row>
    <row r="638" spans="1:52" x14ac:dyDescent="0.25">
      <c r="A638" s="1" t="s">
        <v>2</v>
      </c>
      <c r="B638" s="31">
        <v>2.4900000000000002</v>
      </c>
      <c r="C638" s="74">
        <f t="shared" si="99"/>
        <v>2.5402100000000001</v>
      </c>
      <c r="D638" s="70">
        <v>-111.514</v>
      </c>
      <c r="E638" s="10">
        <v>38.770000000000003</v>
      </c>
      <c r="F638" s="17">
        <v>2</v>
      </c>
      <c r="G638" s="1">
        <v>1981</v>
      </c>
      <c r="H638">
        <v>6</v>
      </c>
      <c r="I638">
        <v>9</v>
      </c>
      <c r="J638">
        <v>16</v>
      </c>
      <c r="K638">
        <v>0</v>
      </c>
      <c r="L638">
        <v>35.9</v>
      </c>
      <c r="M638" s="73">
        <f t="shared" si="100"/>
        <v>0.22500000000000001</v>
      </c>
      <c r="N638" s="2">
        <v>0.01</v>
      </c>
      <c r="O638" s="3" t="s">
        <v>235</v>
      </c>
      <c r="P638" s="76"/>
      <c r="Q638" s="67">
        <f t="shared" si="105"/>
        <v>2.5402100000000001</v>
      </c>
      <c r="R638" s="72">
        <f t="shared" si="106"/>
        <v>0.22500000000000001</v>
      </c>
      <c r="S638" s="44"/>
      <c r="T638" s="14"/>
      <c r="W638" s="58">
        <v>2.4900000000000002</v>
      </c>
      <c r="X638" s="72">
        <v>0.22500000000000001</v>
      </c>
      <c r="Y638" s="56">
        <f t="shared" si="104"/>
        <v>2.5402100000000001</v>
      </c>
      <c r="Z638" s="47"/>
      <c r="AA638" s="72"/>
      <c r="AB638" s="56"/>
      <c r="AC638" s="44"/>
      <c r="AD638" s="72"/>
      <c r="AE638" s="56"/>
      <c r="AF638" s="45"/>
      <c r="AG638" s="72"/>
      <c r="AH638" s="56"/>
      <c r="AI638" s="45"/>
      <c r="AK638" s="12"/>
      <c r="AL638" s="12"/>
      <c r="AM638" s="19"/>
      <c r="AQ638" s="13"/>
      <c r="AR638" s="24">
        <v>2.4900000000000002</v>
      </c>
      <c r="AS638" s="13"/>
      <c r="AT638" s="14"/>
      <c r="AU638" s="13"/>
      <c r="AV638" s="13"/>
      <c r="AW638" s="12"/>
      <c r="AX638" s="12"/>
      <c r="AY638" s="13"/>
      <c r="AZ638" s="12"/>
    </row>
    <row r="639" spans="1:52" x14ac:dyDescent="0.25">
      <c r="A639" s="1" t="s">
        <v>2</v>
      </c>
      <c r="B639" s="31">
        <v>2.48</v>
      </c>
      <c r="C639" s="74">
        <f t="shared" si="99"/>
        <v>2.5309200000000001</v>
      </c>
      <c r="D639" s="70">
        <v>-113.12</v>
      </c>
      <c r="E639" s="10">
        <v>37.816000000000003</v>
      </c>
      <c r="F639" s="17">
        <v>0</v>
      </c>
      <c r="G639" s="1">
        <v>1981</v>
      </c>
      <c r="H639">
        <v>6</v>
      </c>
      <c r="I639">
        <v>27</v>
      </c>
      <c r="J639">
        <v>7</v>
      </c>
      <c r="K639">
        <v>45</v>
      </c>
      <c r="L639">
        <v>10</v>
      </c>
      <c r="M639" s="73">
        <f t="shared" si="100"/>
        <v>0.22500000000000001</v>
      </c>
      <c r="N639" s="2">
        <v>0.01</v>
      </c>
      <c r="O639" s="3" t="s">
        <v>235</v>
      </c>
      <c r="P639" s="76"/>
      <c r="Q639" s="67">
        <f t="shared" si="105"/>
        <v>2.5309200000000001</v>
      </c>
      <c r="R639" s="72">
        <f t="shared" si="106"/>
        <v>0.22500000000000001</v>
      </c>
      <c r="S639" s="44"/>
      <c r="T639" s="14"/>
      <c r="W639" s="58">
        <v>2.48</v>
      </c>
      <c r="X639" s="72">
        <v>0.22500000000000001</v>
      </c>
      <c r="Y639" s="56">
        <f t="shared" si="104"/>
        <v>2.5309200000000001</v>
      </c>
      <c r="Z639" s="47"/>
      <c r="AA639" s="72"/>
      <c r="AB639" s="56"/>
      <c r="AC639" s="44"/>
      <c r="AD639" s="72"/>
      <c r="AE639" s="56"/>
      <c r="AF639" s="45"/>
      <c r="AG639" s="72"/>
      <c r="AH639" s="56"/>
      <c r="AI639" s="45"/>
      <c r="AK639" s="12"/>
      <c r="AL639" s="12"/>
      <c r="AM639" s="19"/>
      <c r="AQ639" s="13"/>
      <c r="AR639" s="24">
        <v>2.48</v>
      </c>
      <c r="AS639" s="13"/>
      <c r="AT639" s="14"/>
      <c r="AU639" s="13"/>
      <c r="AV639" s="13"/>
      <c r="AW639" s="12"/>
      <c r="AX639" s="12"/>
      <c r="AY639" s="13"/>
      <c r="AZ639" s="12"/>
    </row>
    <row r="640" spans="1:52" x14ac:dyDescent="0.25">
      <c r="A640" s="1" t="s">
        <v>2</v>
      </c>
      <c r="B640" s="31">
        <v>2.4700000000000002</v>
      </c>
      <c r="C640" s="74">
        <f t="shared" si="99"/>
        <v>2.52163</v>
      </c>
      <c r="D640" s="70">
        <v>-113.328</v>
      </c>
      <c r="E640" s="10">
        <v>37.316000000000003</v>
      </c>
      <c r="F640" s="17">
        <v>1</v>
      </c>
      <c r="G640" s="1">
        <v>1981</v>
      </c>
      <c r="H640">
        <v>7</v>
      </c>
      <c r="I640">
        <v>5</v>
      </c>
      <c r="J640">
        <v>9</v>
      </c>
      <c r="K640">
        <v>28</v>
      </c>
      <c r="L640">
        <v>43.4</v>
      </c>
      <c r="M640" s="73">
        <f t="shared" si="100"/>
        <v>0.22500000000000001</v>
      </c>
      <c r="N640" s="2">
        <v>0.01</v>
      </c>
      <c r="O640" s="3" t="s">
        <v>235</v>
      </c>
      <c r="P640" s="76"/>
      <c r="Q640" s="67">
        <f t="shared" si="105"/>
        <v>2.52163</v>
      </c>
      <c r="R640" s="72">
        <f t="shared" si="106"/>
        <v>0.22500000000000001</v>
      </c>
      <c r="S640" s="44"/>
      <c r="T640" s="14"/>
      <c r="W640" s="58">
        <v>2.4700000000000002</v>
      </c>
      <c r="X640" s="72">
        <v>0.22500000000000001</v>
      </c>
      <c r="Y640" s="56">
        <f t="shared" si="104"/>
        <v>2.52163</v>
      </c>
      <c r="Z640" s="47"/>
      <c r="AA640" s="72"/>
      <c r="AB640" s="56"/>
      <c r="AC640" s="44"/>
      <c r="AD640" s="72"/>
      <c r="AE640" s="56"/>
      <c r="AF640" s="45"/>
      <c r="AG640" s="72"/>
      <c r="AH640" s="56"/>
      <c r="AI640" s="45"/>
      <c r="AK640" s="12"/>
      <c r="AL640" s="12"/>
      <c r="AM640" s="19"/>
      <c r="AQ640" s="13"/>
      <c r="AR640" s="24">
        <v>2.4700000000000002</v>
      </c>
      <c r="AS640" s="13"/>
      <c r="AT640" s="14"/>
      <c r="AU640" s="13"/>
      <c r="AV640" s="13"/>
      <c r="AW640" s="12"/>
      <c r="AX640" s="12"/>
      <c r="AY640" s="13"/>
      <c r="AZ640" s="12"/>
    </row>
    <row r="641" spans="1:52" x14ac:dyDescent="0.25">
      <c r="A641" s="1" t="s">
        <v>2</v>
      </c>
      <c r="B641" s="31">
        <v>2.98</v>
      </c>
      <c r="C641" s="74">
        <f t="shared" si="99"/>
        <v>2.9954200000000002</v>
      </c>
      <c r="D641" s="70">
        <v>-110.33799999999999</v>
      </c>
      <c r="E641" s="10">
        <v>36.81</v>
      </c>
      <c r="F641" s="17">
        <v>0</v>
      </c>
      <c r="G641" s="1">
        <v>1981</v>
      </c>
      <c r="H641">
        <v>7</v>
      </c>
      <c r="I641">
        <v>14</v>
      </c>
      <c r="J641">
        <v>19</v>
      </c>
      <c r="K641">
        <v>29</v>
      </c>
      <c r="L641">
        <v>50.4</v>
      </c>
      <c r="M641" s="73">
        <f t="shared" si="100"/>
        <v>0.22500000000000001</v>
      </c>
      <c r="N641" s="2">
        <v>0.01</v>
      </c>
      <c r="O641" s="3" t="s">
        <v>235</v>
      </c>
      <c r="P641" s="76"/>
      <c r="Q641" s="67">
        <f t="shared" si="105"/>
        <v>2.9954200000000002</v>
      </c>
      <c r="R641" s="72">
        <f t="shared" si="106"/>
        <v>0.22500000000000001</v>
      </c>
      <c r="S641" s="44"/>
      <c r="T641" s="14"/>
      <c r="W641" s="58">
        <v>2.98</v>
      </c>
      <c r="X641" s="72">
        <v>0.22500000000000001</v>
      </c>
      <c r="Y641" s="56">
        <f t="shared" si="104"/>
        <v>2.9954200000000002</v>
      </c>
      <c r="Z641" s="47"/>
      <c r="AA641" s="72"/>
      <c r="AB641" s="56"/>
      <c r="AC641" s="44"/>
      <c r="AD641" s="72"/>
      <c r="AE641" s="56"/>
      <c r="AF641" s="45"/>
      <c r="AG641" s="72"/>
      <c r="AH641" s="56"/>
      <c r="AI641" s="45"/>
      <c r="AK641" s="12"/>
      <c r="AL641" s="12"/>
      <c r="AM641" s="19"/>
      <c r="AQ641" s="13"/>
      <c r="AR641" s="24">
        <v>2.98</v>
      </c>
      <c r="AS641" s="13"/>
      <c r="AT641" s="14"/>
      <c r="AU641" s="13"/>
      <c r="AV641" s="13"/>
      <c r="AW641" s="12"/>
      <c r="AX641" s="12"/>
      <c r="AY641" s="13"/>
      <c r="AZ641" s="12"/>
    </row>
    <row r="642" spans="1:52" x14ac:dyDescent="0.25">
      <c r="A642" s="1" t="s">
        <v>2</v>
      </c>
      <c r="B642" s="31">
        <v>2.66</v>
      </c>
      <c r="C642" s="74">
        <f t="shared" ref="C642:C705" si="107">Q642</f>
        <v>2.69814</v>
      </c>
      <c r="D642" s="70">
        <v>-109.465</v>
      </c>
      <c r="E642" s="10">
        <v>39.591000000000001</v>
      </c>
      <c r="F642" s="17">
        <v>0</v>
      </c>
      <c r="G642" s="1">
        <v>1981</v>
      </c>
      <c r="H642">
        <v>8</v>
      </c>
      <c r="I642">
        <v>7</v>
      </c>
      <c r="J642">
        <v>19</v>
      </c>
      <c r="K642">
        <v>47</v>
      </c>
      <c r="L642">
        <v>18.899999999999999</v>
      </c>
      <c r="M642" s="73">
        <f t="shared" ref="M642:M705" si="108">R642</f>
        <v>0.22500000000000001</v>
      </c>
      <c r="N642" s="2">
        <v>0.01</v>
      </c>
      <c r="O642" s="3" t="s">
        <v>235</v>
      </c>
      <c r="P642" s="76"/>
      <c r="Q642" s="67">
        <f t="shared" si="105"/>
        <v>2.69814</v>
      </c>
      <c r="R642" s="72">
        <f t="shared" si="106"/>
        <v>0.22500000000000001</v>
      </c>
      <c r="S642" s="44"/>
      <c r="T642" s="14"/>
      <c r="W642" s="58">
        <v>2.66</v>
      </c>
      <c r="X642" s="72">
        <v>0.22500000000000001</v>
      </c>
      <c r="Y642" s="56">
        <f t="shared" si="104"/>
        <v>2.69814</v>
      </c>
      <c r="Z642" s="47"/>
      <c r="AA642" s="72"/>
      <c r="AB642" s="56"/>
      <c r="AC642" s="44"/>
      <c r="AD642" s="72"/>
      <c r="AE642" s="56"/>
      <c r="AF642" s="45"/>
      <c r="AG642" s="72"/>
      <c r="AH642" s="56"/>
      <c r="AI642" s="45"/>
      <c r="AK642" s="12"/>
      <c r="AL642" s="12"/>
      <c r="AM642" s="19"/>
      <c r="AQ642" s="13"/>
      <c r="AR642" s="24">
        <v>2.66</v>
      </c>
      <c r="AS642" s="13"/>
      <c r="AT642" s="14"/>
      <c r="AU642" s="13"/>
      <c r="AV642" s="13"/>
      <c r="AW642" s="12"/>
      <c r="AX642" s="12"/>
      <c r="AY642" s="13"/>
      <c r="AZ642" s="12"/>
    </row>
    <row r="643" spans="1:52" x14ac:dyDescent="0.25">
      <c r="A643" s="1" t="s">
        <v>2</v>
      </c>
      <c r="B643" s="31">
        <v>3.1</v>
      </c>
      <c r="C643" s="74">
        <f t="shared" si="107"/>
        <v>3.1069</v>
      </c>
      <c r="D643" s="70">
        <v>-112.80500000000001</v>
      </c>
      <c r="E643" s="10">
        <v>38.054000000000002</v>
      </c>
      <c r="F643" s="17">
        <v>1</v>
      </c>
      <c r="G643" s="1">
        <v>1981</v>
      </c>
      <c r="H643">
        <v>8</v>
      </c>
      <c r="I643">
        <v>8</v>
      </c>
      <c r="J643">
        <v>6</v>
      </c>
      <c r="K643">
        <v>20</v>
      </c>
      <c r="L643">
        <v>16.899999999999999</v>
      </c>
      <c r="M643" s="73">
        <f t="shared" si="108"/>
        <v>0.22500000000000001</v>
      </c>
      <c r="N643" s="2">
        <v>0.01</v>
      </c>
      <c r="O643" s="3" t="s">
        <v>235</v>
      </c>
      <c r="P643" s="76"/>
      <c r="Q643" s="67">
        <f t="shared" si="105"/>
        <v>3.1069</v>
      </c>
      <c r="R643" s="72">
        <f t="shared" si="106"/>
        <v>0.22500000000000001</v>
      </c>
      <c r="S643" s="44"/>
      <c r="T643" s="14"/>
      <c r="W643" s="58">
        <v>3.1</v>
      </c>
      <c r="X643" s="72">
        <v>0.22500000000000001</v>
      </c>
      <c r="Y643" s="56">
        <f t="shared" si="104"/>
        <v>3.1069</v>
      </c>
      <c r="Z643" s="47"/>
      <c r="AA643" s="72"/>
      <c r="AB643" s="56"/>
      <c r="AC643" s="44"/>
      <c r="AD643" s="72"/>
      <c r="AE643" s="56"/>
      <c r="AF643" s="45"/>
      <c r="AG643" s="72"/>
      <c r="AH643" s="56"/>
      <c r="AI643" s="45"/>
      <c r="AK643" s="12"/>
      <c r="AL643" s="12"/>
      <c r="AM643" s="19"/>
      <c r="AQ643" s="13"/>
      <c r="AR643" s="24">
        <v>3.1</v>
      </c>
      <c r="AS643" s="13"/>
      <c r="AT643" s="14"/>
      <c r="AU643" s="13"/>
      <c r="AV643" s="13"/>
      <c r="AW643" s="12"/>
      <c r="AX643" s="12"/>
      <c r="AY643" s="13"/>
      <c r="AZ643" s="12"/>
    </row>
    <row r="644" spans="1:52" x14ac:dyDescent="0.25">
      <c r="A644" s="1" t="s">
        <v>2</v>
      </c>
      <c r="B644" s="31">
        <v>2.54</v>
      </c>
      <c r="C644" s="74">
        <f t="shared" si="107"/>
        <v>2.5866600000000002</v>
      </c>
      <c r="D644" s="70">
        <v>-112.79300000000001</v>
      </c>
      <c r="E644" s="10">
        <v>38.063000000000002</v>
      </c>
      <c r="F644" s="17">
        <v>16</v>
      </c>
      <c r="G644" s="1">
        <v>1981</v>
      </c>
      <c r="H644">
        <v>8</v>
      </c>
      <c r="I644">
        <v>12</v>
      </c>
      <c r="J644">
        <v>20</v>
      </c>
      <c r="K644">
        <v>35</v>
      </c>
      <c r="L644">
        <v>41.5</v>
      </c>
      <c r="M644" s="73">
        <f t="shared" si="108"/>
        <v>0.22500000000000001</v>
      </c>
      <c r="N644" s="2">
        <v>0.01</v>
      </c>
      <c r="O644" s="3" t="s">
        <v>235</v>
      </c>
      <c r="P644" s="76"/>
      <c r="Q644" s="67">
        <f t="shared" si="105"/>
        <v>2.5866600000000002</v>
      </c>
      <c r="R644" s="72">
        <f t="shared" si="106"/>
        <v>0.22500000000000001</v>
      </c>
      <c r="S644" s="44"/>
      <c r="T644" s="14"/>
      <c r="W644" s="58">
        <v>2.54</v>
      </c>
      <c r="X644" s="72">
        <v>0.22500000000000001</v>
      </c>
      <c r="Y644" s="56">
        <f t="shared" si="104"/>
        <v>2.5866600000000002</v>
      </c>
      <c r="Z644" s="47"/>
      <c r="AA644" s="72"/>
      <c r="AB644" s="56"/>
      <c r="AC644" s="44"/>
      <c r="AD644" s="72"/>
      <c r="AE644" s="56"/>
      <c r="AF644" s="45"/>
      <c r="AG644" s="72"/>
      <c r="AH644" s="56"/>
      <c r="AI644" s="45"/>
      <c r="AK644" s="12"/>
      <c r="AL644" s="12"/>
      <c r="AM644" s="19"/>
      <c r="AQ644" s="13"/>
      <c r="AR644" s="24">
        <v>2.54</v>
      </c>
      <c r="AS644" s="13"/>
      <c r="AT644" s="14"/>
      <c r="AU644" s="13"/>
      <c r="AV644" s="13"/>
      <c r="AW644" s="12"/>
      <c r="AX644" s="12"/>
      <c r="AY644" s="13"/>
      <c r="AZ644" s="12"/>
    </row>
    <row r="645" spans="1:52" x14ac:dyDescent="0.25">
      <c r="A645" s="1" t="s">
        <v>2</v>
      </c>
      <c r="B645" s="31">
        <v>2.62</v>
      </c>
      <c r="C645" s="74">
        <f t="shared" si="107"/>
        <v>2.6609799999999999</v>
      </c>
      <c r="D645" s="70">
        <v>-112.432</v>
      </c>
      <c r="E645" s="10">
        <v>37.627000000000002</v>
      </c>
      <c r="F645" s="17">
        <v>2</v>
      </c>
      <c r="G645" s="1">
        <v>1981</v>
      </c>
      <c r="H645">
        <v>8</v>
      </c>
      <c r="I645">
        <v>27</v>
      </c>
      <c r="J645">
        <v>19</v>
      </c>
      <c r="K645">
        <v>1</v>
      </c>
      <c r="L645">
        <v>52.6</v>
      </c>
      <c r="M645" s="73">
        <f t="shared" si="108"/>
        <v>0.22500000000000001</v>
      </c>
      <c r="N645" s="2">
        <v>0.01</v>
      </c>
      <c r="O645" s="3" t="s">
        <v>235</v>
      </c>
      <c r="P645" s="76"/>
      <c r="Q645" s="67">
        <f t="shared" si="105"/>
        <v>2.6609799999999999</v>
      </c>
      <c r="R645" s="72">
        <f t="shared" si="106"/>
        <v>0.22500000000000001</v>
      </c>
      <c r="S645" s="44"/>
      <c r="T645" s="14"/>
      <c r="W645" s="58">
        <v>2.62</v>
      </c>
      <c r="X645" s="72">
        <v>0.22500000000000001</v>
      </c>
      <c r="Y645" s="56">
        <f t="shared" si="104"/>
        <v>2.6609799999999999</v>
      </c>
      <c r="Z645" s="47"/>
      <c r="AA645" s="72"/>
      <c r="AB645" s="56"/>
      <c r="AC645" s="44"/>
      <c r="AD645" s="72"/>
      <c r="AE645" s="56"/>
      <c r="AF645" s="45"/>
      <c r="AG645" s="72"/>
      <c r="AH645" s="56"/>
      <c r="AI645" s="45"/>
      <c r="AK645" s="12"/>
      <c r="AL645" s="12"/>
      <c r="AM645" s="19"/>
      <c r="AQ645" s="13"/>
      <c r="AR645" s="24">
        <v>2.62</v>
      </c>
      <c r="AS645" s="13"/>
      <c r="AT645" s="14"/>
      <c r="AU645" s="13"/>
      <c r="AV645" s="13"/>
      <c r="AW645" s="12"/>
      <c r="AX645" s="12"/>
      <c r="AY645" s="13"/>
      <c r="AZ645" s="12"/>
    </row>
    <row r="646" spans="1:52" x14ac:dyDescent="0.25">
      <c r="A646" s="1" t="s">
        <v>2</v>
      </c>
      <c r="B646" s="31">
        <v>3.04</v>
      </c>
      <c r="C646" s="74">
        <f t="shared" si="107"/>
        <v>3.0511599999999999</v>
      </c>
      <c r="D646" s="70">
        <v>-112.926</v>
      </c>
      <c r="E646" s="10">
        <v>37.845999999999997</v>
      </c>
      <c r="F646" s="17">
        <v>2</v>
      </c>
      <c r="G646" s="1">
        <v>1981</v>
      </c>
      <c r="H646">
        <v>8</v>
      </c>
      <c r="I646">
        <v>28</v>
      </c>
      <c r="J646">
        <v>21</v>
      </c>
      <c r="K646">
        <v>19</v>
      </c>
      <c r="L646">
        <v>8.4</v>
      </c>
      <c r="M646" s="73">
        <f t="shared" si="108"/>
        <v>0.22500000000000001</v>
      </c>
      <c r="N646" s="2">
        <v>0.01</v>
      </c>
      <c r="O646" s="3" t="s">
        <v>235</v>
      </c>
      <c r="P646" s="76"/>
      <c r="Q646" s="67">
        <f t="shared" si="105"/>
        <v>3.0511599999999999</v>
      </c>
      <c r="R646" s="72">
        <f t="shared" si="106"/>
        <v>0.22500000000000001</v>
      </c>
      <c r="S646" s="44"/>
      <c r="T646" s="14"/>
      <c r="W646" s="58">
        <v>3.04</v>
      </c>
      <c r="X646" s="72">
        <v>0.22500000000000001</v>
      </c>
      <c r="Y646" s="56">
        <f t="shared" si="104"/>
        <v>3.0511599999999999</v>
      </c>
      <c r="Z646" s="47"/>
      <c r="AA646" s="72"/>
      <c r="AB646" s="56"/>
      <c r="AC646" s="44"/>
      <c r="AD646" s="72"/>
      <c r="AE646" s="56"/>
      <c r="AF646" s="45"/>
      <c r="AG646" s="72"/>
      <c r="AH646" s="56"/>
      <c r="AI646" s="45"/>
      <c r="AK646" s="12"/>
      <c r="AL646" s="12"/>
      <c r="AM646" s="19"/>
      <c r="AQ646" s="13"/>
      <c r="AR646" s="24">
        <v>3.04</v>
      </c>
      <c r="AS646" s="13"/>
      <c r="AT646" s="14"/>
      <c r="AU646" s="13"/>
      <c r="AV646" s="13"/>
      <c r="AW646" s="12"/>
      <c r="AX646" s="12"/>
      <c r="AY646" s="13"/>
      <c r="AZ646" s="12"/>
    </row>
    <row r="647" spans="1:52" x14ac:dyDescent="0.25">
      <c r="A647" s="1" t="s">
        <v>2</v>
      </c>
      <c r="B647" s="2">
        <v>3.17</v>
      </c>
      <c r="C647" s="74">
        <f t="shared" si="107"/>
        <v>3.1719300000000001</v>
      </c>
      <c r="D647" s="70">
        <v>-110.56</v>
      </c>
      <c r="E647" s="10">
        <v>37.496000000000002</v>
      </c>
      <c r="F647" s="17">
        <v>1</v>
      </c>
      <c r="G647" s="1">
        <v>1981</v>
      </c>
      <c r="H647">
        <v>9</v>
      </c>
      <c r="I647">
        <v>10</v>
      </c>
      <c r="J647">
        <v>7</v>
      </c>
      <c r="K647">
        <v>55</v>
      </c>
      <c r="L647">
        <v>9.6</v>
      </c>
      <c r="M647" s="73">
        <f t="shared" si="108"/>
        <v>0.22500000000000001</v>
      </c>
      <c r="N647" s="2">
        <v>0.01</v>
      </c>
      <c r="O647" s="3" t="s">
        <v>235</v>
      </c>
      <c r="P647" s="76"/>
      <c r="Q647" s="67">
        <f t="shared" si="105"/>
        <v>3.1719300000000001</v>
      </c>
      <c r="R647" s="72">
        <f t="shared" si="106"/>
        <v>0.22500000000000001</v>
      </c>
      <c r="S647" s="44"/>
      <c r="T647" s="14"/>
      <c r="W647" s="57">
        <v>3.17</v>
      </c>
      <c r="X647" s="72">
        <v>0.22500000000000001</v>
      </c>
      <c r="Y647" s="56">
        <f t="shared" si="104"/>
        <v>3.1719300000000001</v>
      </c>
      <c r="Z647" s="47"/>
      <c r="AA647" s="72"/>
      <c r="AB647" s="56"/>
      <c r="AC647" s="44"/>
      <c r="AD647" s="72"/>
      <c r="AE647" s="56"/>
      <c r="AF647" s="45"/>
      <c r="AG647" s="72"/>
      <c r="AH647" s="56"/>
      <c r="AI647" s="45"/>
      <c r="AK647" s="12"/>
      <c r="AL647" s="12"/>
      <c r="AM647" s="19"/>
      <c r="AQ647" s="13"/>
      <c r="AR647" s="13">
        <v>3.17</v>
      </c>
      <c r="AS647" s="13"/>
      <c r="AT647" s="14"/>
      <c r="AU647" s="13"/>
      <c r="AV647" s="13"/>
      <c r="AW647" s="12"/>
      <c r="AX647" s="12"/>
      <c r="AY647" s="13"/>
      <c r="AZ647" s="12"/>
    </row>
    <row r="648" spans="1:52" x14ac:dyDescent="0.25">
      <c r="A648" s="1" t="s">
        <v>2</v>
      </c>
      <c r="B648" s="2">
        <v>2.59</v>
      </c>
      <c r="C648" s="74">
        <f t="shared" si="107"/>
        <v>2.6331099999999998</v>
      </c>
      <c r="D648" s="70">
        <v>-112.718</v>
      </c>
      <c r="E648" s="10">
        <v>37.424999999999997</v>
      </c>
      <c r="F648" s="17">
        <v>7</v>
      </c>
      <c r="G648" s="1">
        <v>1981</v>
      </c>
      <c r="H648">
        <v>9</v>
      </c>
      <c r="I648">
        <v>30</v>
      </c>
      <c r="J648">
        <v>8</v>
      </c>
      <c r="K648">
        <v>51</v>
      </c>
      <c r="L648">
        <v>55.2</v>
      </c>
      <c r="M648" s="73">
        <f t="shared" si="108"/>
        <v>0.22500000000000001</v>
      </c>
      <c r="N648" s="2">
        <v>0.01</v>
      </c>
      <c r="O648" s="3" t="s">
        <v>235</v>
      </c>
      <c r="P648" s="76"/>
      <c r="Q648" s="67">
        <f t="shared" si="105"/>
        <v>2.6331099999999998</v>
      </c>
      <c r="R648" s="72">
        <f t="shared" si="106"/>
        <v>0.22500000000000001</v>
      </c>
      <c r="S648" s="44"/>
      <c r="T648" s="14"/>
      <c r="W648" s="57">
        <v>2.59</v>
      </c>
      <c r="X648" s="72">
        <v>0.22500000000000001</v>
      </c>
      <c r="Y648" s="56">
        <f t="shared" si="104"/>
        <v>2.6331099999999998</v>
      </c>
      <c r="Z648" s="47"/>
      <c r="AA648" s="72"/>
      <c r="AB648" s="56"/>
      <c r="AC648" s="44"/>
      <c r="AD648" s="72"/>
      <c r="AE648" s="56"/>
      <c r="AF648" s="45"/>
      <c r="AG648" s="72"/>
      <c r="AH648" s="56"/>
      <c r="AI648" s="45"/>
      <c r="AK648" s="12"/>
      <c r="AL648" s="12"/>
      <c r="AM648" s="19"/>
      <c r="AQ648" s="13"/>
      <c r="AR648" s="13">
        <v>2.59</v>
      </c>
      <c r="AS648" s="13"/>
      <c r="AT648" s="14"/>
      <c r="AU648" s="13"/>
      <c r="AV648" s="13"/>
      <c r="AW648" s="12"/>
      <c r="AX648" s="12"/>
      <c r="AY648" s="13"/>
      <c r="AZ648" s="12"/>
    </row>
    <row r="649" spans="1:52" x14ac:dyDescent="0.25">
      <c r="A649" s="1" t="s">
        <v>2</v>
      </c>
      <c r="B649" s="2">
        <v>2.71</v>
      </c>
      <c r="C649" s="74">
        <f t="shared" si="107"/>
        <v>2.7445900000000001</v>
      </c>
      <c r="D649" s="70">
        <v>-112.526</v>
      </c>
      <c r="E649" s="10">
        <v>36.960999999999999</v>
      </c>
      <c r="F649" s="17">
        <v>0</v>
      </c>
      <c r="G649" s="1">
        <v>1981</v>
      </c>
      <c r="H649">
        <v>11</v>
      </c>
      <c r="I649">
        <v>16</v>
      </c>
      <c r="J649">
        <v>4</v>
      </c>
      <c r="K649">
        <v>32</v>
      </c>
      <c r="L649">
        <v>49</v>
      </c>
      <c r="M649" s="73">
        <f t="shared" si="108"/>
        <v>0.22500000000000001</v>
      </c>
      <c r="N649" s="2">
        <v>0.01</v>
      </c>
      <c r="O649" s="3" t="s">
        <v>235</v>
      </c>
      <c r="P649" s="76"/>
      <c r="Q649" s="67">
        <f t="shared" si="105"/>
        <v>2.7445900000000001</v>
      </c>
      <c r="R649" s="72">
        <f t="shared" si="106"/>
        <v>0.22500000000000001</v>
      </c>
      <c r="S649" s="44"/>
      <c r="T649" s="14"/>
      <c r="W649" s="57">
        <v>2.71</v>
      </c>
      <c r="X649" s="72">
        <v>0.22500000000000001</v>
      </c>
      <c r="Y649" s="56">
        <f t="shared" si="104"/>
        <v>2.7445900000000001</v>
      </c>
      <c r="Z649" s="47"/>
      <c r="AA649" s="72"/>
      <c r="AB649" s="56"/>
      <c r="AC649" s="44"/>
      <c r="AD649" s="72"/>
      <c r="AE649" s="56"/>
      <c r="AF649" s="45"/>
      <c r="AG649" s="72"/>
      <c r="AH649" s="56"/>
      <c r="AI649" s="45"/>
      <c r="AK649" s="12"/>
      <c r="AL649" s="12"/>
      <c r="AM649" s="19"/>
      <c r="AQ649" s="13"/>
      <c r="AR649" s="13">
        <v>2.71</v>
      </c>
      <c r="AS649" s="13"/>
      <c r="AT649" s="14"/>
      <c r="AU649" s="13"/>
      <c r="AV649" s="13"/>
      <c r="AW649" s="12"/>
      <c r="AX649" s="12"/>
      <c r="AY649" s="13"/>
      <c r="AZ649" s="12"/>
    </row>
    <row r="650" spans="1:52" x14ac:dyDescent="0.25">
      <c r="A650" s="1" t="s">
        <v>2</v>
      </c>
      <c r="B650" s="2">
        <v>2.57</v>
      </c>
      <c r="C650" s="74">
        <f t="shared" si="107"/>
        <v>2.6145299999999998</v>
      </c>
      <c r="D650" s="70">
        <v>-112.51</v>
      </c>
      <c r="E650" s="10">
        <v>42.048000000000002</v>
      </c>
      <c r="F650" s="17">
        <v>6</v>
      </c>
      <c r="G650" s="1">
        <v>1981</v>
      </c>
      <c r="H650">
        <v>11</v>
      </c>
      <c r="I650">
        <v>16</v>
      </c>
      <c r="J650">
        <v>5</v>
      </c>
      <c r="K650">
        <v>34</v>
      </c>
      <c r="L650">
        <v>25.2</v>
      </c>
      <c r="M650" s="73">
        <f t="shared" si="108"/>
        <v>0.22500000000000001</v>
      </c>
      <c r="N650" s="2">
        <v>0.01</v>
      </c>
      <c r="O650" s="3" t="s">
        <v>235</v>
      </c>
      <c r="P650" s="76"/>
      <c r="Q650" s="67">
        <f t="shared" si="105"/>
        <v>2.6145299999999998</v>
      </c>
      <c r="R650" s="72">
        <f t="shared" si="106"/>
        <v>0.22500000000000001</v>
      </c>
      <c r="S650" s="44"/>
      <c r="T650" s="14"/>
      <c r="W650" s="57">
        <v>2.57</v>
      </c>
      <c r="X650" s="72">
        <v>0.22500000000000001</v>
      </c>
      <c r="Y650" s="56">
        <f t="shared" si="104"/>
        <v>2.6145299999999998</v>
      </c>
      <c r="Z650" s="47"/>
      <c r="AA650" s="72"/>
      <c r="AB650" s="56"/>
      <c r="AC650" s="44"/>
      <c r="AD650" s="72"/>
      <c r="AE650" s="56"/>
      <c r="AF650" s="45"/>
      <c r="AG650" s="72"/>
      <c r="AH650" s="56"/>
      <c r="AI650" s="45"/>
      <c r="AK650" s="12"/>
      <c r="AL650" s="12"/>
      <c r="AM650" s="19"/>
      <c r="AQ650" s="13"/>
      <c r="AR650" s="13">
        <v>2.57</v>
      </c>
      <c r="AS650" s="13"/>
      <c r="AT650" s="14"/>
      <c r="AU650" s="13"/>
      <c r="AV650" s="13"/>
      <c r="AW650" s="12"/>
      <c r="AX650" s="12"/>
      <c r="AY650" s="13"/>
      <c r="AZ650" s="12"/>
    </row>
    <row r="651" spans="1:52" x14ac:dyDescent="0.25">
      <c r="A651" s="1" t="s">
        <v>2</v>
      </c>
      <c r="B651" s="2">
        <v>2.5299999999999998</v>
      </c>
      <c r="C651" s="74">
        <f t="shared" si="107"/>
        <v>2.5773699999999997</v>
      </c>
      <c r="D651" s="70">
        <v>-113.586</v>
      </c>
      <c r="E651" s="10">
        <v>37.174999999999997</v>
      </c>
      <c r="F651" s="17">
        <v>0</v>
      </c>
      <c r="G651" s="1">
        <v>1981</v>
      </c>
      <c r="H651">
        <v>12</v>
      </c>
      <c r="I651">
        <v>2</v>
      </c>
      <c r="J651">
        <v>21</v>
      </c>
      <c r="K651">
        <v>21</v>
      </c>
      <c r="L651">
        <v>15.8</v>
      </c>
      <c r="M651" s="73">
        <f t="shared" si="108"/>
        <v>0.22500000000000001</v>
      </c>
      <c r="N651" s="2">
        <v>0.01</v>
      </c>
      <c r="O651" s="3" t="s">
        <v>235</v>
      </c>
      <c r="P651" s="76"/>
      <c r="Q651" s="67">
        <f t="shared" si="105"/>
        <v>2.5773699999999997</v>
      </c>
      <c r="R651" s="72">
        <f t="shared" si="106"/>
        <v>0.22500000000000001</v>
      </c>
      <c r="S651" s="44"/>
      <c r="T651" s="14"/>
      <c r="W651" s="57">
        <v>2.5299999999999998</v>
      </c>
      <c r="X651" s="72">
        <v>0.22500000000000001</v>
      </c>
      <c r="Y651" s="56">
        <f t="shared" si="104"/>
        <v>2.5773699999999997</v>
      </c>
      <c r="Z651" s="47"/>
      <c r="AA651" s="72"/>
      <c r="AB651" s="56"/>
      <c r="AC651" s="44"/>
      <c r="AD651" s="72"/>
      <c r="AE651" s="56"/>
      <c r="AF651" s="45"/>
      <c r="AG651" s="72"/>
      <c r="AH651" s="56"/>
      <c r="AI651" s="45"/>
      <c r="AK651" s="12"/>
      <c r="AL651" s="12"/>
      <c r="AM651" s="19"/>
      <c r="AQ651" s="13"/>
      <c r="AR651" s="13">
        <v>2.5299999999999998</v>
      </c>
      <c r="AS651" s="13"/>
      <c r="AT651" s="14"/>
      <c r="AU651" s="13"/>
      <c r="AV651" s="13"/>
      <c r="AW651" s="12"/>
      <c r="AX651" s="12"/>
      <c r="AY651" s="13"/>
      <c r="AZ651" s="12"/>
    </row>
    <row r="652" spans="1:52" ht="27" customHeight="1" x14ac:dyDescent="0.25">
      <c r="A652" s="1" t="s">
        <v>2</v>
      </c>
      <c r="B652" s="2">
        <v>2.65</v>
      </c>
      <c r="C652" s="74">
        <f t="shared" si="107"/>
        <v>2.68885</v>
      </c>
      <c r="D652" s="70">
        <v>-112.55800000000001</v>
      </c>
      <c r="E652" s="10">
        <v>41.89</v>
      </c>
      <c r="F652" s="17">
        <v>2</v>
      </c>
      <c r="G652" s="1">
        <v>1981</v>
      </c>
      <c r="H652">
        <v>12</v>
      </c>
      <c r="I652">
        <v>29</v>
      </c>
      <c r="J652">
        <v>11</v>
      </c>
      <c r="K652">
        <v>39</v>
      </c>
      <c r="L652">
        <v>21.2</v>
      </c>
      <c r="M652" s="73">
        <f t="shared" si="108"/>
        <v>0.22500000000000001</v>
      </c>
      <c r="N652" s="2">
        <v>0.01</v>
      </c>
      <c r="O652" s="3" t="s">
        <v>235</v>
      </c>
      <c r="P652" s="76"/>
      <c r="Q652" s="67">
        <f t="shared" si="105"/>
        <v>2.68885</v>
      </c>
      <c r="R652" s="72">
        <f t="shared" si="106"/>
        <v>0.22500000000000001</v>
      </c>
      <c r="S652" s="44"/>
      <c r="T652" s="14"/>
      <c r="W652" s="57">
        <v>2.65</v>
      </c>
      <c r="X652" s="72">
        <v>0.22500000000000001</v>
      </c>
      <c r="Y652" s="56">
        <f t="shared" si="104"/>
        <v>2.68885</v>
      </c>
      <c r="Z652" s="47"/>
      <c r="AA652" s="72"/>
      <c r="AB652" s="56"/>
      <c r="AC652" s="44"/>
      <c r="AD652" s="72"/>
      <c r="AE652" s="56"/>
      <c r="AF652" s="45"/>
      <c r="AG652" s="72"/>
      <c r="AH652" s="56"/>
      <c r="AI652" s="45"/>
      <c r="AK652" s="12"/>
      <c r="AL652" s="12" t="s">
        <v>154</v>
      </c>
      <c r="AM652" s="19"/>
      <c r="AQ652" s="13"/>
      <c r="AR652" s="13">
        <v>2.65</v>
      </c>
      <c r="AS652" s="13"/>
      <c r="AT652" s="14"/>
      <c r="AU652" s="13"/>
      <c r="AV652" s="13"/>
      <c r="AW652" s="12"/>
      <c r="AX652" s="12"/>
      <c r="AY652" s="13"/>
      <c r="AZ652" s="29" t="s">
        <v>169</v>
      </c>
    </row>
    <row r="653" spans="1:52" x14ac:dyDescent="0.25">
      <c r="A653" s="1" t="s">
        <v>2</v>
      </c>
      <c r="B653" s="2">
        <v>2.4900000000000002</v>
      </c>
      <c r="C653" s="74">
        <f t="shared" si="107"/>
        <v>2.7911224070120353</v>
      </c>
      <c r="D653" s="70">
        <v>-112.88</v>
      </c>
      <c r="E653" s="10">
        <v>36.945</v>
      </c>
      <c r="F653" s="17">
        <v>9</v>
      </c>
      <c r="G653" s="1">
        <v>1982</v>
      </c>
      <c r="H653">
        <v>1</v>
      </c>
      <c r="I653">
        <v>7</v>
      </c>
      <c r="J653">
        <v>16</v>
      </c>
      <c r="K653">
        <v>21</v>
      </c>
      <c r="L653">
        <v>45.4</v>
      </c>
      <c r="M653" s="73">
        <f t="shared" si="108"/>
        <v>0.16151704475634704</v>
      </c>
      <c r="N653" s="2">
        <v>0.01</v>
      </c>
      <c r="O653" s="3" t="s">
        <v>236</v>
      </c>
      <c r="P653" s="76">
        <f>1/((1/X653^2)+(1/AA653^2))</f>
        <v>2.6087755746823815E-2</v>
      </c>
      <c r="Q653" s="67">
        <f>(P653/X653^2*Y653)+(P653/AA653^2*AB653)</f>
        <v>2.7911224070120353</v>
      </c>
      <c r="R653" s="72">
        <f>SQRT(P653)</f>
        <v>0.16151704475634704</v>
      </c>
      <c r="S653" s="44"/>
      <c r="T653" s="14"/>
      <c r="W653" s="57">
        <v>2.4900000000000002</v>
      </c>
      <c r="X653" s="72">
        <v>0.22500000000000001</v>
      </c>
      <c r="Y653" s="56">
        <f t="shared" si="104"/>
        <v>2.5402100000000001</v>
      </c>
      <c r="Z653" s="59">
        <v>2.9</v>
      </c>
      <c r="AA653" s="72">
        <v>0.23200000000000001</v>
      </c>
      <c r="AB653" s="56">
        <f>0.791*(Z653-0.11)+0.851</f>
        <v>3.05789</v>
      </c>
      <c r="AC653" s="44"/>
      <c r="AD653" s="72"/>
      <c r="AE653" s="56"/>
      <c r="AF653" s="45"/>
      <c r="AG653" s="72"/>
      <c r="AH653" s="56"/>
      <c r="AI653" s="45" t="s">
        <v>106</v>
      </c>
      <c r="AK653" s="12"/>
      <c r="AL653" s="12"/>
      <c r="AM653" s="19">
        <v>2.9</v>
      </c>
      <c r="AQ653" s="13"/>
      <c r="AR653" s="13">
        <v>2.4900000000000002</v>
      </c>
      <c r="AS653" s="13"/>
      <c r="AT653" s="14"/>
      <c r="AU653" s="13"/>
      <c r="AV653" s="13"/>
      <c r="AW653" s="12"/>
      <c r="AX653" s="12"/>
      <c r="AY653" s="13"/>
      <c r="AZ653" s="12"/>
    </row>
    <row r="654" spans="1:52" ht="27" customHeight="1" x14ac:dyDescent="0.25">
      <c r="A654" s="1" t="s">
        <v>2</v>
      </c>
      <c r="B654" s="2">
        <v>2.79</v>
      </c>
      <c r="C654" s="74">
        <f t="shared" si="107"/>
        <v>3.0497563939338823</v>
      </c>
      <c r="D654" s="70">
        <v>-111.51</v>
      </c>
      <c r="E654" s="10">
        <v>42.396000000000001</v>
      </c>
      <c r="F654" s="17">
        <v>1</v>
      </c>
      <c r="G654" s="1">
        <v>1982</v>
      </c>
      <c r="H654">
        <v>1</v>
      </c>
      <c r="I654">
        <v>28</v>
      </c>
      <c r="J654">
        <v>8</v>
      </c>
      <c r="K654">
        <v>0</v>
      </c>
      <c r="L654">
        <v>40.700000000000003</v>
      </c>
      <c r="M654" s="73">
        <f t="shared" si="108"/>
        <v>0.16151704475634704</v>
      </c>
      <c r="N654" s="2">
        <v>0.01</v>
      </c>
      <c r="O654" s="3" t="s">
        <v>236</v>
      </c>
      <c r="P654" s="76">
        <f>1/((1/X654^2)+(1/AA654^2))</f>
        <v>2.6087755746823815E-2</v>
      </c>
      <c r="Q654" s="67">
        <f>(P654/X654^2*Y654)+(P654/AA654^2*AB654)</f>
        <v>3.0497563939338823</v>
      </c>
      <c r="R654" s="72">
        <f>SQRT(P654)</f>
        <v>0.16151704475634704</v>
      </c>
      <c r="S654" s="44"/>
      <c r="T654" s="14"/>
      <c r="W654" s="57">
        <v>2.79</v>
      </c>
      <c r="X654" s="72">
        <v>0.22500000000000001</v>
      </c>
      <c r="Y654" s="56">
        <f t="shared" si="104"/>
        <v>2.8189100000000002</v>
      </c>
      <c r="Z654" s="59">
        <v>3.2</v>
      </c>
      <c r="AA654" s="72">
        <v>0.23200000000000001</v>
      </c>
      <c r="AB654" s="56">
        <f>0.791*(Z654-0.11)+0.851</f>
        <v>3.2951900000000003</v>
      </c>
      <c r="AC654" s="44"/>
      <c r="AD654" s="72"/>
      <c r="AE654" s="56"/>
      <c r="AF654" s="45"/>
      <c r="AG654" s="72"/>
      <c r="AH654" s="56"/>
      <c r="AI654" s="45" t="s">
        <v>29</v>
      </c>
      <c r="AK654" s="12"/>
      <c r="AL654" s="12" t="s">
        <v>152</v>
      </c>
      <c r="AM654" s="19">
        <v>3.2</v>
      </c>
      <c r="AQ654" s="13"/>
      <c r="AR654" s="13">
        <v>2.79</v>
      </c>
      <c r="AS654" s="13"/>
      <c r="AT654" s="14"/>
      <c r="AU654" s="13"/>
      <c r="AV654" s="13"/>
      <c r="AW654" s="12"/>
      <c r="AX654" s="12"/>
      <c r="AY654" s="13"/>
      <c r="AZ654" s="29" t="s">
        <v>170</v>
      </c>
    </row>
    <row r="655" spans="1:52" ht="27" customHeight="1" x14ac:dyDescent="0.25">
      <c r="A655" s="1" t="s">
        <v>2</v>
      </c>
      <c r="B655" s="31">
        <v>2.91</v>
      </c>
      <c r="C655" s="74">
        <f t="shared" si="107"/>
        <v>2.9303900000000001</v>
      </c>
      <c r="D655" s="70">
        <v>-112.182</v>
      </c>
      <c r="E655" s="10">
        <v>39.494999999999997</v>
      </c>
      <c r="F655" s="17">
        <v>6</v>
      </c>
      <c r="G655" s="1">
        <v>1982</v>
      </c>
      <c r="H655">
        <v>1</v>
      </c>
      <c r="I655">
        <v>29</v>
      </c>
      <c r="J655">
        <v>12</v>
      </c>
      <c r="K655">
        <v>9</v>
      </c>
      <c r="L655">
        <v>49.2</v>
      </c>
      <c r="M655" s="73">
        <f t="shared" si="108"/>
        <v>0.22500000000000001</v>
      </c>
      <c r="N655" s="2">
        <v>0.01</v>
      </c>
      <c r="O655" s="3" t="s">
        <v>235</v>
      </c>
      <c r="P655" s="76"/>
      <c r="Q655" s="67">
        <f>Y655</f>
        <v>2.9303900000000001</v>
      </c>
      <c r="R655" s="72">
        <f>X655</f>
        <v>0.22500000000000001</v>
      </c>
      <c r="S655" s="44"/>
      <c r="T655" s="14"/>
      <c r="W655" s="58">
        <v>2.91</v>
      </c>
      <c r="X655" s="72">
        <v>0.22500000000000001</v>
      </c>
      <c r="Y655" s="56">
        <f t="shared" ref="Y655:Y686" si="109">0.929*W655+0.227</f>
        <v>2.9303900000000001</v>
      </c>
      <c r="Z655" s="47"/>
      <c r="AA655" s="72"/>
      <c r="AB655" s="56"/>
      <c r="AC655" s="44"/>
      <c r="AD655" s="72"/>
      <c r="AE655" s="56"/>
      <c r="AF655" s="45"/>
      <c r="AG655" s="72"/>
      <c r="AH655" s="56"/>
      <c r="AI655" s="45"/>
      <c r="AK655" s="12"/>
      <c r="AL655" s="12" t="s">
        <v>155</v>
      </c>
      <c r="AM655" s="19"/>
      <c r="AQ655" s="13"/>
      <c r="AR655" s="24">
        <v>2.91</v>
      </c>
      <c r="AS655" s="13"/>
      <c r="AT655" s="14"/>
      <c r="AU655" s="13"/>
      <c r="AV655" s="13"/>
      <c r="AW655" s="12"/>
      <c r="AX655" s="12"/>
      <c r="AY655" s="13"/>
      <c r="AZ655" s="29" t="s">
        <v>171</v>
      </c>
    </row>
    <row r="656" spans="1:52" x14ac:dyDescent="0.25">
      <c r="A656" s="1" t="s">
        <v>2</v>
      </c>
      <c r="B656" s="31">
        <v>2.5</v>
      </c>
      <c r="C656" s="74">
        <f t="shared" si="107"/>
        <v>2.5495000000000001</v>
      </c>
      <c r="D656" s="70">
        <v>-113.992</v>
      </c>
      <c r="E656" s="10">
        <v>36.978999999999999</v>
      </c>
      <c r="F656" s="17">
        <v>1</v>
      </c>
      <c r="G656" s="1">
        <v>1982</v>
      </c>
      <c r="H656">
        <v>2</v>
      </c>
      <c r="I656">
        <v>11</v>
      </c>
      <c r="J656">
        <v>2</v>
      </c>
      <c r="K656">
        <v>50</v>
      </c>
      <c r="L656">
        <v>39.9</v>
      </c>
      <c r="M656" s="73">
        <f t="shared" si="108"/>
        <v>0.22500000000000001</v>
      </c>
      <c r="N656" s="2">
        <v>0.01</v>
      </c>
      <c r="O656" s="3" t="s">
        <v>235</v>
      </c>
      <c r="P656" s="76"/>
      <c r="Q656" s="67">
        <f>Y656</f>
        <v>2.5495000000000001</v>
      </c>
      <c r="R656" s="72">
        <f>X656</f>
        <v>0.22500000000000001</v>
      </c>
      <c r="S656" s="44"/>
      <c r="T656" s="14"/>
      <c r="W656" s="58">
        <v>2.5</v>
      </c>
      <c r="X656" s="72">
        <v>0.22500000000000001</v>
      </c>
      <c r="Y656" s="56">
        <f t="shared" si="109"/>
        <v>2.5495000000000001</v>
      </c>
      <c r="Z656" s="47"/>
      <c r="AA656" s="72"/>
      <c r="AB656" s="56"/>
      <c r="AC656" s="44"/>
      <c r="AD656" s="72"/>
      <c r="AE656" s="56"/>
      <c r="AF656" s="45"/>
      <c r="AG656" s="72"/>
      <c r="AH656" s="56"/>
      <c r="AI656" s="45"/>
      <c r="AK656" s="12"/>
      <c r="AL656" s="12"/>
      <c r="AM656" s="19"/>
      <c r="AQ656" s="13"/>
      <c r="AR656" s="24">
        <v>2.5</v>
      </c>
      <c r="AS656" s="13"/>
      <c r="AT656" s="14"/>
      <c r="AU656" s="13"/>
      <c r="AV656" s="13"/>
      <c r="AW656" s="12"/>
      <c r="AX656" s="12"/>
      <c r="AY656" s="13"/>
      <c r="AZ656" s="12"/>
    </row>
    <row r="657" spans="1:52" ht="27.75" customHeight="1" x14ac:dyDescent="0.25">
      <c r="A657" s="1" t="s">
        <v>2</v>
      </c>
      <c r="B657" s="2">
        <v>3.47</v>
      </c>
      <c r="C657" s="74">
        <f t="shared" si="107"/>
        <v>3.4506300000000003</v>
      </c>
      <c r="D657" s="70">
        <v>-112.575</v>
      </c>
      <c r="E657" s="10">
        <v>37.381999999999998</v>
      </c>
      <c r="F657" s="17">
        <v>3</v>
      </c>
      <c r="G657" s="1">
        <v>1982</v>
      </c>
      <c r="H657">
        <v>2</v>
      </c>
      <c r="I657">
        <v>12</v>
      </c>
      <c r="J657">
        <v>10</v>
      </c>
      <c r="K657">
        <v>44</v>
      </c>
      <c r="L657">
        <v>12.6</v>
      </c>
      <c r="M657" s="73">
        <f t="shared" si="108"/>
        <v>0.22500000000000001</v>
      </c>
      <c r="N657" s="2">
        <v>0.01</v>
      </c>
      <c r="O657" s="3" t="s">
        <v>235</v>
      </c>
      <c r="P657" s="76"/>
      <c r="Q657" s="67">
        <f>Y657</f>
        <v>3.4506300000000003</v>
      </c>
      <c r="R657" s="72">
        <f>X657</f>
        <v>0.22500000000000001</v>
      </c>
      <c r="S657" s="44"/>
      <c r="T657" s="14"/>
      <c r="W657" s="57">
        <v>3.47</v>
      </c>
      <c r="X657" s="72">
        <v>0.22500000000000001</v>
      </c>
      <c r="Y657" s="56">
        <f t="shared" si="109"/>
        <v>3.4506300000000003</v>
      </c>
      <c r="Z657" s="47"/>
      <c r="AA657" s="72"/>
      <c r="AB657" s="56"/>
      <c r="AC657" s="44"/>
      <c r="AD657" s="72"/>
      <c r="AE657" s="56"/>
      <c r="AF657" s="45"/>
      <c r="AG657" s="72"/>
      <c r="AH657" s="56"/>
      <c r="AI657" s="45" t="s">
        <v>117</v>
      </c>
      <c r="AK657" s="12"/>
      <c r="AL657" s="12" t="s">
        <v>156</v>
      </c>
      <c r="AM657" s="19"/>
      <c r="AQ657" s="13"/>
      <c r="AR657" s="13">
        <v>3.47</v>
      </c>
      <c r="AS657" s="13"/>
      <c r="AT657" s="14"/>
      <c r="AU657" s="13"/>
      <c r="AV657" s="13"/>
      <c r="AW657" s="12"/>
      <c r="AX657" s="12"/>
      <c r="AY657" s="13"/>
      <c r="AZ657" s="29" t="s">
        <v>172</v>
      </c>
    </row>
    <row r="658" spans="1:52" x14ac:dyDescent="0.25">
      <c r="A658" s="1" t="s">
        <v>2</v>
      </c>
      <c r="B658" s="2">
        <v>2.5499999999999998</v>
      </c>
      <c r="C658" s="74">
        <f t="shared" si="107"/>
        <v>2.5959499999999998</v>
      </c>
      <c r="D658" s="70">
        <v>-109.392</v>
      </c>
      <c r="E658" s="10">
        <v>39.588999999999999</v>
      </c>
      <c r="F658" s="17">
        <v>1</v>
      </c>
      <c r="G658" s="1">
        <v>1982</v>
      </c>
      <c r="H658">
        <v>2</v>
      </c>
      <c r="I658">
        <v>25</v>
      </c>
      <c r="J658">
        <v>20</v>
      </c>
      <c r="K658">
        <v>20</v>
      </c>
      <c r="L658">
        <v>4.5999999999999996</v>
      </c>
      <c r="M658" s="73">
        <f t="shared" si="108"/>
        <v>0.22500000000000001</v>
      </c>
      <c r="N658" s="2">
        <v>0.01</v>
      </c>
      <c r="O658" s="3" t="s">
        <v>235</v>
      </c>
      <c r="P658" s="76"/>
      <c r="Q658" s="67">
        <f>Y658</f>
        <v>2.5959499999999998</v>
      </c>
      <c r="R658" s="72">
        <f>X658</f>
        <v>0.22500000000000001</v>
      </c>
      <c r="S658" s="44"/>
      <c r="T658" s="14"/>
      <c r="W658" s="57">
        <v>2.5499999999999998</v>
      </c>
      <c r="X658" s="72">
        <v>0.22500000000000001</v>
      </c>
      <c r="Y658" s="56">
        <f t="shared" si="109"/>
        <v>2.5959499999999998</v>
      </c>
      <c r="Z658" s="47"/>
      <c r="AA658" s="72"/>
      <c r="AB658" s="56"/>
      <c r="AC658" s="44"/>
      <c r="AD658" s="72"/>
      <c r="AE658" s="56"/>
      <c r="AF658" s="45"/>
      <c r="AG658" s="72"/>
      <c r="AH658" s="56"/>
      <c r="AI658" s="45"/>
      <c r="AK658" s="12"/>
      <c r="AL658" s="12"/>
      <c r="AM658" s="19"/>
      <c r="AQ658" s="13"/>
      <c r="AR658" s="13">
        <v>2.5499999999999998</v>
      </c>
      <c r="AS658" s="13"/>
      <c r="AT658" s="14"/>
      <c r="AU658" s="13"/>
      <c r="AV658" s="13"/>
      <c r="AW658" s="12"/>
      <c r="AX658" s="12"/>
      <c r="AY658" s="13"/>
      <c r="AZ658" s="12"/>
    </row>
    <row r="659" spans="1:52" ht="27" customHeight="1" x14ac:dyDescent="0.25">
      <c r="A659" s="1" t="s">
        <v>2</v>
      </c>
      <c r="B659" s="2">
        <v>3.61</v>
      </c>
      <c r="C659" s="74">
        <f t="shared" si="107"/>
        <v>3.5956668068626803</v>
      </c>
      <c r="D659" s="70">
        <v>-112.607</v>
      </c>
      <c r="E659" s="10">
        <v>37.365000000000002</v>
      </c>
      <c r="F659" s="17">
        <v>0</v>
      </c>
      <c r="G659" s="1">
        <v>1982</v>
      </c>
      <c r="H659">
        <v>3</v>
      </c>
      <c r="I659">
        <v>5</v>
      </c>
      <c r="J659">
        <v>5</v>
      </c>
      <c r="K659">
        <v>50</v>
      </c>
      <c r="L659">
        <v>22.8</v>
      </c>
      <c r="M659" s="73">
        <f t="shared" si="108"/>
        <v>0.16151704475634704</v>
      </c>
      <c r="N659" s="2">
        <v>0.01</v>
      </c>
      <c r="O659" s="3" t="s">
        <v>236</v>
      </c>
      <c r="P659" s="76">
        <f>1/((1/X659^2)+(1/AA659^2))</f>
        <v>2.6087755746823815E-2</v>
      </c>
      <c r="Q659" s="67">
        <f>(P659/X659^2*Y659)+(P659/AA659^2*AB659)</f>
        <v>3.5956668068626803</v>
      </c>
      <c r="R659" s="72">
        <f>SQRT(P659)</f>
        <v>0.16151704475634704</v>
      </c>
      <c r="S659" s="44"/>
      <c r="T659" s="14"/>
      <c r="W659" s="57">
        <v>3.61</v>
      </c>
      <c r="X659" s="72">
        <v>0.22500000000000001</v>
      </c>
      <c r="Y659" s="56">
        <f t="shared" si="109"/>
        <v>3.5806899999999997</v>
      </c>
      <c r="Z659" s="59">
        <v>3.6</v>
      </c>
      <c r="AA659" s="72">
        <v>0.23200000000000001</v>
      </c>
      <c r="AB659" s="56">
        <f>0.791*(Z659-0.11)+0.851</f>
        <v>3.6115900000000001</v>
      </c>
      <c r="AC659" s="44"/>
      <c r="AD659" s="72"/>
      <c r="AE659" s="56"/>
      <c r="AF659" s="45"/>
      <c r="AG659" s="72"/>
      <c r="AH659" s="56"/>
      <c r="AI659" s="45" t="s">
        <v>107</v>
      </c>
      <c r="AK659" s="12"/>
      <c r="AL659" s="12" t="s">
        <v>156</v>
      </c>
      <c r="AM659" s="19">
        <v>3.6</v>
      </c>
      <c r="AQ659" s="13"/>
      <c r="AR659" s="13">
        <v>3.61</v>
      </c>
      <c r="AS659" s="13"/>
      <c r="AT659" s="14"/>
      <c r="AU659" s="13"/>
      <c r="AV659" s="13"/>
      <c r="AW659" s="12"/>
      <c r="AX659" s="12"/>
      <c r="AY659" s="13"/>
      <c r="AZ659" s="29" t="s">
        <v>172</v>
      </c>
    </row>
    <row r="660" spans="1:52" x14ac:dyDescent="0.25">
      <c r="A660" s="1" t="s">
        <v>2</v>
      </c>
      <c r="B660" s="2">
        <v>2.84</v>
      </c>
      <c r="C660" s="74">
        <f t="shared" si="107"/>
        <v>2.8653599999999999</v>
      </c>
      <c r="D660" s="70">
        <v>-112.02200000000001</v>
      </c>
      <c r="E660" s="10">
        <v>39.469000000000001</v>
      </c>
      <c r="F660" s="17">
        <v>1</v>
      </c>
      <c r="G660" s="1">
        <v>1982</v>
      </c>
      <c r="H660">
        <v>3</v>
      </c>
      <c r="I660">
        <v>13</v>
      </c>
      <c r="J660">
        <v>20</v>
      </c>
      <c r="K660">
        <v>28</v>
      </c>
      <c r="L660">
        <v>38</v>
      </c>
      <c r="M660" s="73">
        <f t="shared" si="108"/>
        <v>0.22500000000000001</v>
      </c>
      <c r="N660" s="2">
        <v>0.01</v>
      </c>
      <c r="O660" s="3" t="s">
        <v>235</v>
      </c>
      <c r="P660" s="76"/>
      <c r="Q660" s="67">
        <f t="shared" ref="Q660:Q677" si="110">Y660</f>
        <v>2.8653599999999999</v>
      </c>
      <c r="R660" s="72">
        <f t="shared" ref="R660:R677" si="111">X660</f>
        <v>0.22500000000000001</v>
      </c>
      <c r="S660" s="44"/>
      <c r="T660" s="14"/>
      <c r="W660" s="57">
        <v>2.84</v>
      </c>
      <c r="X660" s="72">
        <v>0.22500000000000001</v>
      </c>
      <c r="Y660" s="56">
        <f t="shared" si="109"/>
        <v>2.8653599999999999</v>
      </c>
      <c r="Z660" s="47"/>
      <c r="AA660" s="72"/>
      <c r="AB660" s="56"/>
      <c r="AC660" s="44"/>
      <c r="AD660" s="72"/>
      <c r="AE660" s="56"/>
      <c r="AF660" s="45"/>
      <c r="AG660" s="72"/>
      <c r="AH660" s="56"/>
      <c r="AI660" s="45"/>
      <c r="AK660" s="12"/>
      <c r="AL660" s="12"/>
      <c r="AM660" s="19"/>
      <c r="AQ660" s="13"/>
      <c r="AR660" s="13">
        <v>2.84</v>
      </c>
      <c r="AS660" s="13"/>
      <c r="AT660" s="14"/>
      <c r="AU660" s="13"/>
      <c r="AV660" s="13"/>
      <c r="AW660" s="12"/>
      <c r="AX660" s="12"/>
      <c r="AY660" s="13"/>
      <c r="AZ660" s="12"/>
    </row>
    <row r="661" spans="1:52" x14ac:dyDescent="0.25">
      <c r="A661" s="1" t="s">
        <v>2</v>
      </c>
      <c r="B661" s="2">
        <v>3.37</v>
      </c>
      <c r="C661" s="74">
        <f t="shared" si="107"/>
        <v>3.3577300000000001</v>
      </c>
      <c r="D661" s="70">
        <v>-111.304</v>
      </c>
      <c r="E661" s="10">
        <v>38.219000000000001</v>
      </c>
      <c r="F661" s="17">
        <v>7</v>
      </c>
      <c r="G661" s="1">
        <v>1982</v>
      </c>
      <c r="H661">
        <v>4</v>
      </c>
      <c r="I661">
        <v>17</v>
      </c>
      <c r="J661">
        <v>6</v>
      </c>
      <c r="K661">
        <v>0</v>
      </c>
      <c r="L661">
        <v>12.5</v>
      </c>
      <c r="M661" s="73">
        <f t="shared" si="108"/>
        <v>0.22500000000000001</v>
      </c>
      <c r="N661" s="2">
        <v>0.01</v>
      </c>
      <c r="O661" s="3" t="s">
        <v>235</v>
      </c>
      <c r="P661" s="76"/>
      <c r="Q661" s="67">
        <f t="shared" si="110"/>
        <v>3.3577300000000001</v>
      </c>
      <c r="R661" s="72">
        <f t="shared" si="111"/>
        <v>0.22500000000000001</v>
      </c>
      <c r="S661" s="44"/>
      <c r="T661" s="14"/>
      <c r="W661" s="57">
        <v>3.37</v>
      </c>
      <c r="X661" s="72">
        <v>0.22500000000000001</v>
      </c>
      <c r="Y661" s="56">
        <f t="shared" si="109"/>
        <v>3.3577300000000001</v>
      </c>
      <c r="Z661" s="47"/>
      <c r="AA661" s="72"/>
      <c r="AB661" s="56"/>
      <c r="AC661" s="44"/>
      <c r="AD661" s="72"/>
      <c r="AE661" s="56"/>
      <c r="AF661" s="45"/>
      <c r="AG661" s="72"/>
      <c r="AH661" s="56"/>
      <c r="AI661" s="45"/>
      <c r="AK661" s="12"/>
      <c r="AL661" s="12"/>
      <c r="AM661" s="19"/>
      <c r="AQ661" s="13"/>
      <c r="AR661" s="13">
        <v>3.37</v>
      </c>
      <c r="AS661" s="13"/>
      <c r="AT661" s="14"/>
      <c r="AU661" s="13"/>
      <c r="AV661" s="13"/>
      <c r="AW661" s="12"/>
      <c r="AX661" s="12"/>
      <c r="AY661" s="13"/>
      <c r="AZ661" s="12"/>
    </row>
    <row r="662" spans="1:52" x14ac:dyDescent="0.25">
      <c r="A662" s="1" t="s">
        <v>2</v>
      </c>
      <c r="B662" s="2">
        <v>2.54</v>
      </c>
      <c r="C662" s="74">
        <f t="shared" si="107"/>
        <v>2.5866600000000002</v>
      </c>
      <c r="D662" s="70">
        <v>-112.831</v>
      </c>
      <c r="E662" s="10">
        <v>36.939</v>
      </c>
      <c r="F662" s="17">
        <v>1</v>
      </c>
      <c r="G662" s="1">
        <v>1982</v>
      </c>
      <c r="H662">
        <v>4</v>
      </c>
      <c r="I662">
        <v>30</v>
      </c>
      <c r="J662">
        <v>7</v>
      </c>
      <c r="K662">
        <v>56</v>
      </c>
      <c r="L662">
        <v>58</v>
      </c>
      <c r="M662" s="73">
        <f t="shared" si="108"/>
        <v>0.22500000000000001</v>
      </c>
      <c r="N662" s="2">
        <v>0.01</v>
      </c>
      <c r="O662" s="3" t="s">
        <v>235</v>
      </c>
      <c r="P662" s="76"/>
      <c r="Q662" s="67">
        <f t="shared" si="110"/>
        <v>2.5866600000000002</v>
      </c>
      <c r="R662" s="72">
        <f t="shared" si="111"/>
        <v>0.22500000000000001</v>
      </c>
      <c r="S662" s="44"/>
      <c r="T662" s="14"/>
      <c r="W662" s="57">
        <v>2.54</v>
      </c>
      <c r="X662" s="72">
        <v>0.22500000000000001</v>
      </c>
      <c r="Y662" s="56">
        <f t="shared" si="109"/>
        <v>2.5866600000000002</v>
      </c>
      <c r="Z662" s="47"/>
      <c r="AA662" s="72"/>
      <c r="AB662" s="56"/>
      <c r="AC662" s="44"/>
      <c r="AD662" s="72"/>
      <c r="AE662" s="56"/>
      <c r="AF662" s="45"/>
      <c r="AG662" s="72"/>
      <c r="AH662" s="56"/>
      <c r="AI662" s="45"/>
      <c r="AK662" s="12"/>
      <c r="AL662" s="12"/>
      <c r="AM662" s="19"/>
      <c r="AQ662" s="13"/>
      <c r="AR662" s="13">
        <v>2.54</v>
      </c>
      <c r="AS662" s="13"/>
      <c r="AT662" s="14"/>
      <c r="AU662" s="13"/>
      <c r="AV662" s="13"/>
      <c r="AW662" s="12"/>
      <c r="AX662" s="12"/>
      <c r="AY662" s="13"/>
      <c r="AZ662" s="12"/>
    </row>
    <row r="663" spans="1:52" x14ac:dyDescent="0.25">
      <c r="A663" s="1" t="s">
        <v>2</v>
      </c>
      <c r="B663" s="2">
        <v>3.06</v>
      </c>
      <c r="C663" s="74">
        <f t="shared" si="107"/>
        <v>3.0697399999999999</v>
      </c>
      <c r="D663" s="70">
        <v>-112.002</v>
      </c>
      <c r="E663" s="10">
        <v>38.744</v>
      </c>
      <c r="F663" s="17">
        <v>1</v>
      </c>
      <c r="G663" s="1">
        <v>1982</v>
      </c>
      <c r="H663">
        <v>5</v>
      </c>
      <c r="I663">
        <v>24</v>
      </c>
      <c r="J663">
        <v>22</v>
      </c>
      <c r="K663">
        <v>25</v>
      </c>
      <c r="L663">
        <v>34.700000000000003</v>
      </c>
      <c r="M663" s="73">
        <f t="shared" si="108"/>
        <v>0.22500000000000001</v>
      </c>
      <c r="N663" s="2">
        <v>0.01</v>
      </c>
      <c r="O663" s="3" t="s">
        <v>235</v>
      </c>
      <c r="P663" s="76"/>
      <c r="Q663" s="67">
        <f t="shared" si="110"/>
        <v>3.0697399999999999</v>
      </c>
      <c r="R663" s="72">
        <f t="shared" si="111"/>
        <v>0.22500000000000001</v>
      </c>
      <c r="S663" s="44"/>
      <c r="T663" s="14"/>
      <c r="W663" s="57">
        <v>3.06</v>
      </c>
      <c r="X663" s="72">
        <v>0.22500000000000001</v>
      </c>
      <c r="Y663" s="56">
        <f t="shared" si="109"/>
        <v>3.0697399999999999</v>
      </c>
      <c r="Z663" s="47"/>
      <c r="AA663" s="72"/>
      <c r="AB663" s="56"/>
      <c r="AC663" s="44"/>
      <c r="AD663" s="72"/>
      <c r="AE663" s="56"/>
      <c r="AF663" s="45"/>
      <c r="AG663" s="72"/>
      <c r="AH663" s="56"/>
      <c r="AI663" s="45"/>
      <c r="AK663" s="12"/>
      <c r="AL663" s="12"/>
      <c r="AM663" s="19"/>
      <c r="AQ663" s="13"/>
      <c r="AR663" s="13">
        <v>3.06</v>
      </c>
      <c r="AS663" s="13"/>
      <c r="AT663" s="14"/>
      <c r="AU663" s="13"/>
      <c r="AV663" s="13"/>
      <c r="AW663" s="12"/>
      <c r="AX663" s="12"/>
      <c r="AY663" s="13"/>
      <c r="AZ663" s="12"/>
    </row>
    <row r="664" spans="1:52" x14ac:dyDescent="0.25">
      <c r="A664" s="1" t="s">
        <v>2</v>
      </c>
      <c r="B664" s="2">
        <v>2.65</v>
      </c>
      <c r="C664" s="74">
        <f t="shared" si="107"/>
        <v>2.68885</v>
      </c>
      <c r="D664" s="70">
        <v>-112.824</v>
      </c>
      <c r="E664" s="10">
        <v>41.499000000000002</v>
      </c>
      <c r="F664" s="17">
        <v>8</v>
      </c>
      <c r="G664" s="1">
        <v>1982</v>
      </c>
      <c r="H664">
        <v>6</v>
      </c>
      <c r="I664">
        <v>20</v>
      </c>
      <c r="J664">
        <v>14</v>
      </c>
      <c r="K664">
        <v>32</v>
      </c>
      <c r="L664">
        <v>52</v>
      </c>
      <c r="M664" s="73">
        <f t="shared" si="108"/>
        <v>0.22500000000000001</v>
      </c>
      <c r="N664" s="2">
        <v>0.01</v>
      </c>
      <c r="O664" s="3" t="s">
        <v>235</v>
      </c>
      <c r="P664" s="76"/>
      <c r="Q664" s="67">
        <f t="shared" si="110"/>
        <v>2.68885</v>
      </c>
      <c r="R664" s="72">
        <f t="shared" si="111"/>
        <v>0.22500000000000001</v>
      </c>
      <c r="S664" s="44"/>
      <c r="T664" s="14"/>
      <c r="W664" s="57">
        <v>2.65</v>
      </c>
      <c r="X664" s="72">
        <v>0.22500000000000001</v>
      </c>
      <c r="Y664" s="56">
        <f t="shared" si="109"/>
        <v>2.68885</v>
      </c>
      <c r="Z664" s="47"/>
      <c r="AA664" s="72"/>
      <c r="AB664" s="56"/>
      <c r="AC664" s="44"/>
      <c r="AD664" s="72"/>
      <c r="AE664" s="56"/>
      <c r="AF664" s="45"/>
      <c r="AG664" s="72"/>
      <c r="AH664" s="56"/>
      <c r="AI664" s="45"/>
      <c r="AK664" s="12"/>
      <c r="AL664" s="12"/>
      <c r="AM664" s="19"/>
      <c r="AQ664" s="13"/>
      <c r="AR664" s="13">
        <v>2.65</v>
      </c>
      <c r="AS664" s="13"/>
      <c r="AT664" s="14"/>
      <c r="AU664" s="13"/>
      <c r="AV664" s="13"/>
      <c r="AW664" s="12"/>
      <c r="AX664" s="12"/>
      <c r="AY664" s="13"/>
      <c r="AZ664" s="12"/>
    </row>
    <row r="665" spans="1:52" x14ac:dyDescent="0.25">
      <c r="A665" s="1" t="s">
        <v>2</v>
      </c>
      <c r="B665" s="2">
        <v>2.52</v>
      </c>
      <c r="C665" s="74">
        <f t="shared" si="107"/>
        <v>2.5680800000000001</v>
      </c>
      <c r="D665" s="70">
        <v>-113.812</v>
      </c>
      <c r="E665" s="10">
        <v>37.07</v>
      </c>
      <c r="F665" s="17">
        <v>1</v>
      </c>
      <c r="G665" s="1">
        <v>1982</v>
      </c>
      <c r="H665">
        <v>7</v>
      </c>
      <c r="I665">
        <v>14</v>
      </c>
      <c r="J665">
        <v>3</v>
      </c>
      <c r="K665">
        <v>12</v>
      </c>
      <c r="L665">
        <v>6.1</v>
      </c>
      <c r="M665" s="73">
        <f t="shared" si="108"/>
        <v>0.22500000000000001</v>
      </c>
      <c r="N665" s="2">
        <v>0.01</v>
      </c>
      <c r="O665" s="3" t="s">
        <v>235</v>
      </c>
      <c r="P665" s="76"/>
      <c r="Q665" s="67">
        <f t="shared" si="110"/>
        <v>2.5680800000000001</v>
      </c>
      <c r="R665" s="72">
        <f t="shared" si="111"/>
        <v>0.22500000000000001</v>
      </c>
      <c r="S665" s="44"/>
      <c r="T665" s="14"/>
      <c r="W665" s="57">
        <v>2.52</v>
      </c>
      <c r="X665" s="72">
        <v>0.22500000000000001</v>
      </c>
      <c r="Y665" s="56">
        <f t="shared" si="109"/>
        <v>2.5680800000000001</v>
      </c>
      <c r="Z665" s="47"/>
      <c r="AA665" s="72"/>
      <c r="AB665" s="56"/>
      <c r="AC665" s="44"/>
      <c r="AD665" s="72"/>
      <c r="AE665" s="56"/>
      <c r="AF665" s="45"/>
      <c r="AG665" s="72"/>
      <c r="AH665" s="56"/>
      <c r="AI665" s="45"/>
      <c r="AK665" s="12"/>
      <c r="AL665" s="12"/>
      <c r="AM665" s="19"/>
      <c r="AQ665" s="13"/>
      <c r="AR665" s="13">
        <v>2.52</v>
      </c>
      <c r="AS665" s="13"/>
      <c r="AT665" s="14"/>
      <c r="AU665" s="13"/>
      <c r="AV665" s="13"/>
      <c r="AW665" s="12"/>
      <c r="AX665" s="12"/>
      <c r="AY665" s="13"/>
      <c r="AZ665" s="12"/>
    </row>
    <row r="666" spans="1:52" x14ac:dyDescent="0.25">
      <c r="A666" s="1" t="s">
        <v>2</v>
      </c>
      <c r="B666" s="2">
        <v>2.46</v>
      </c>
      <c r="C666" s="74">
        <f t="shared" si="107"/>
        <v>2.51234</v>
      </c>
      <c r="D666" s="70">
        <v>-112.78100000000001</v>
      </c>
      <c r="E666" s="10">
        <v>40.286999999999999</v>
      </c>
      <c r="F666" s="17">
        <v>3</v>
      </c>
      <c r="G666" s="1">
        <v>1982</v>
      </c>
      <c r="H666">
        <v>8</v>
      </c>
      <c r="I666">
        <v>22</v>
      </c>
      <c r="J666">
        <v>20</v>
      </c>
      <c r="K666">
        <v>9</v>
      </c>
      <c r="L666">
        <v>27.6</v>
      </c>
      <c r="M666" s="73">
        <f t="shared" si="108"/>
        <v>0.22500000000000001</v>
      </c>
      <c r="N666" s="2">
        <v>0.01</v>
      </c>
      <c r="O666" s="3" t="s">
        <v>235</v>
      </c>
      <c r="P666" s="76"/>
      <c r="Q666" s="67">
        <f t="shared" si="110"/>
        <v>2.51234</v>
      </c>
      <c r="R666" s="72">
        <f t="shared" si="111"/>
        <v>0.22500000000000001</v>
      </c>
      <c r="S666" s="44"/>
      <c r="T666" s="14"/>
      <c r="W666" s="57">
        <v>2.46</v>
      </c>
      <c r="X666" s="72">
        <v>0.22500000000000001</v>
      </c>
      <c r="Y666" s="56">
        <f t="shared" si="109"/>
        <v>2.51234</v>
      </c>
      <c r="Z666" s="47"/>
      <c r="AA666" s="72"/>
      <c r="AB666" s="56"/>
      <c r="AC666" s="44"/>
      <c r="AD666" s="72"/>
      <c r="AE666" s="56"/>
      <c r="AF666" s="45"/>
      <c r="AG666" s="72"/>
      <c r="AH666" s="56"/>
      <c r="AI666" s="45"/>
      <c r="AK666" s="12"/>
      <c r="AL666" s="12"/>
      <c r="AM666" s="19"/>
      <c r="AQ666" s="13"/>
      <c r="AR666" s="13">
        <v>2.46</v>
      </c>
      <c r="AS666" s="13"/>
      <c r="AT666" s="14"/>
      <c r="AU666" s="13"/>
      <c r="AV666" s="13"/>
      <c r="AW666" s="12"/>
      <c r="AX666" s="12"/>
      <c r="AY666" s="13"/>
      <c r="AZ666" s="12"/>
    </row>
    <row r="667" spans="1:52" x14ac:dyDescent="0.25">
      <c r="A667" s="1" t="s">
        <v>2</v>
      </c>
      <c r="B667" s="2">
        <v>2.57</v>
      </c>
      <c r="C667" s="74">
        <f t="shared" si="107"/>
        <v>2.6145299999999998</v>
      </c>
      <c r="D667" s="70">
        <v>-113.20099999999999</v>
      </c>
      <c r="E667" s="10">
        <v>37.572000000000003</v>
      </c>
      <c r="F667" s="17">
        <v>2</v>
      </c>
      <c r="G667" s="1">
        <v>1982</v>
      </c>
      <c r="H667">
        <v>8</v>
      </c>
      <c r="I667">
        <v>23</v>
      </c>
      <c r="J667">
        <v>4</v>
      </c>
      <c r="K667">
        <v>58</v>
      </c>
      <c r="L667">
        <v>23</v>
      </c>
      <c r="M667" s="73">
        <f t="shared" si="108"/>
        <v>0.22500000000000001</v>
      </c>
      <c r="N667" s="2">
        <v>0.01</v>
      </c>
      <c r="O667" s="3" t="s">
        <v>235</v>
      </c>
      <c r="P667" s="76"/>
      <c r="Q667" s="67">
        <f t="shared" si="110"/>
        <v>2.6145299999999998</v>
      </c>
      <c r="R667" s="72">
        <f t="shared" si="111"/>
        <v>0.22500000000000001</v>
      </c>
      <c r="S667" s="44"/>
      <c r="T667" s="14"/>
      <c r="W667" s="57">
        <v>2.57</v>
      </c>
      <c r="X667" s="72">
        <v>0.22500000000000001</v>
      </c>
      <c r="Y667" s="56">
        <f t="shared" si="109"/>
        <v>2.6145299999999998</v>
      </c>
      <c r="Z667" s="47"/>
      <c r="AA667" s="72"/>
      <c r="AB667" s="56"/>
      <c r="AC667" s="44"/>
      <c r="AD667" s="72"/>
      <c r="AE667" s="56"/>
      <c r="AF667" s="45"/>
      <c r="AG667" s="72"/>
      <c r="AH667" s="56"/>
      <c r="AI667" s="45"/>
      <c r="AK667" s="12"/>
      <c r="AL667" s="12"/>
      <c r="AM667" s="19"/>
      <c r="AQ667" s="13"/>
      <c r="AR667" s="13">
        <v>2.57</v>
      </c>
      <c r="AS667" s="13"/>
      <c r="AT667" s="14"/>
      <c r="AU667" s="13"/>
      <c r="AV667" s="13"/>
      <c r="AW667" s="12"/>
      <c r="AX667" s="12"/>
      <c r="AY667" s="13"/>
      <c r="AZ667" s="12"/>
    </row>
    <row r="668" spans="1:52" x14ac:dyDescent="0.25">
      <c r="A668" s="1" t="s">
        <v>2</v>
      </c>
      <c r="B668" s="2">
        <v>3.02</v>
      </c>
      <c r="C668" s="74">
        <f t="shared" si="107"/>
        <v>3.0325799999999998</v>
      </c>
      <c r="D668" s="70">
        <v>-111.639</v>
      </c>
      <c r="E668" s="10">
        <v>38.009</v>
      </c>
      <c r="F668" s="17">
        <v>6</v>
      </c>
      <c r="G668" s="1">
        <v>1982</v>
      </c>
      <c r="H668">
        <v>8</v>
      </c>
      <c r="I668">
        <v>25</v>
      </c>
      <c r="J668">
        <v>13</v>
      </c>
      <c r="K668">
        <v>29</v>
      </c>
      <c r="L668">
        <v>9.4</v>
      </c>
      <c r="M668" s="73">
        <f t="shared" si="108"/>
        <v>0.22500000000000001</v>
      </c>
      <c r="N668" s="2">
        <v>0.01</v>
      </c>
      <c r="O668" s="3" t="s">
        <v>235</v>
      </c>
      <c r="P668" s="76"/>
      <c r="Q668" s="67">
        <f t="shared" si="110"/>
        <v>3.0325799999999998</v>
      </c>
      <c r="R668" s="72">
        <f t="shared" si="111"/>
        <v>0.22500000000000001</v>
      </c>
      <c r="S668" s="44"/>
      <c r="T668" s="14"/>
      <c r="W668" s="57">
        <v>3.02</v>
      </c>
      <c r="X668" s="72">
        <v>0.22500000000000001</v>
      </c>
      <c r="Y668" s="56">
        <f t="shared" si="109"/>
        <v>3.0325799999999998</v>
      </c>
      <c r="Z668" s="47"/>
      <c r="AA668" s="72"/>
      <c r="AB668" s="56"/>
      <c r="AC668" s="44"/>
      <c r="AD668" s="72"/>
      <c r="AE668" s="56"/>
      <c r="AF668" s="45"/>
      <c r="AG668" s="72"/>
      <c r="AH668" s="56"/>
      <c r="AI668" s="45"/>
      <c r="AK668" s="12"/>
      <c r="AL668" s="12"/>
      <c r="AM668" s="19"/>
      <c r="AQ668" s="13"/>
      <c r="AR668" s="13">
        <v>3.02</v>
      </c>
      <c r="AS668" s="13"/>
      <c r="AT668" s="14"/>
      <c r="AU668" s="13"/>
      <c r="AV668" s="13"/>
      <c r="AW668" s="12"/>
      <c r="AX668" s="12"/>
      <c r="AY668" s="13"/>
      <c r="AZ668" s="12"/>
    </row>
    <row r="669" spans="1:52" x14ac:dyDescent="0.25">
      <c r="A669" s="1" t="s">
        <v>2</v>
      </c>
      <c r="B669" s="2">
        <v>2.8</v>
      </c>
      <c r="C669" s="74">
        <f t="shared" si="107"/>
        <v>2.8281999999999998</v>
      </c>
      <c r="D669" s="70">
        <v>-111.66800000000001</v>
      </c>
      <c r="E669" s="10">
        <v>40.878999999999998</v>
      </c>
      <c r="F669" s="17">
        <v>4</v>
      </c>
      <c r="G669" s="1">
        <v>1982</v>
      </c>
      <c r="H669">
        <v>8</v>
      </c>
      <c r="I669">
        <v>29</v>
      </c>
      <c r="J669">
        <v>12</v>
      </c>
      <c r="K669">
        <v>7</v>
      </c>
      <c r="L669">
        <v>54.3</v>
      </c>
      <c r="M669" s="73">
        <f t="shared" si="108"/>
        <v>0.22500000000000001</v>
      </c>
      <c r="N669" s="2">
        <v>0.01</v>
      </c>
      <c r="O669" s="3" t="s">
        <v>235</v>
      </c>
      <c r="P669" s="76"/>
      <c r="Q669" s="67">
        <f t="shared" si="110"/>
        <v>2.8281999999999998</v>
      </c>
      <c r="R669" s="72">
        <f t="shared" si="111"/>
        <v>0.22500000000000001</v>
      </c>
      <c r="S669" s="44"/>
      <c r="T669" s="14"/>
      <c r="W669" s="57">
        <v>2.8</v>
      </c>
      <c r="X669" s="72">
        <v>0.22500000000000001</v>
      </c>
      <c r="Y669" s="56">
        <f t="shared" si="109"/>
        <v>2.8281999999999998</v>
      </c>
      <c r="Z669" s="47"/>
      <c r="AA669" s="72"/>
      <c r="AB669" s="56"/>
      <c r="AC669" s="44"/>
      <c r="AD669" s="72"/>
      <c r="AE669" s="56"/>
      <c r="AF669" s="45"/>
      <c r="AG669" s="72"/>
      <c r="AH669" s="56"/>
      <c r="AI669" s="45"/>
      <c r="AK669" s="12"/>
      <c r="AL669" s="12"/>
      <c r="AM669" s="19"/>
      <c r="AQ669" s="13"/>
      <c r="AR669" s="13">
        <v>2.8</v>
      </c>
      <c r="AS669" s="13"/>
      <c r="AT669" s="14"/>
      <c r="AU669" s="13"/>
      <c r="AV669" s="13"/>
      <c r="AW669" s="12"/>
      <c r="AX669" s="12"/>
      <c r="AY669" s="13"/>
      <c r="AZ669" s="12"/>
    </row>
    <row r="670" spans="1:52" x14ac:dyDescent="0.25">
      <c r="A670" s="1" t="s">
        <v>2</v>
      </c>
      <c r="B670" s="2">
        <v>2.92</v>
      </c>
      <c r="C670" s="74">
        <f t="shared" si="107"/>
        <v>2.9396800000000001</v>
      </c>
      <c r="D670" s="70">
        <v>-112.286</v>
      </c>
      <c r="E670" s="10">
        <v>38.529000000000003</v>
      </c>
      <c r="F670" s="17">
        <v>0</v>
      </c>
      <c r="G670" s="1">
        <v>1982</v>
      </c>
      <c r="H670">
        <v>10</v>
      </c>
      <c r="I670">
        <v>24</v>
      </c>
      <c r="J670">
        <v>12</v>
      </c>
      <c r="K670">
        <v>10</v>
      </c>
      <c r="L670">
        <v>20.6</v>
      </c>
      <c r="M670" s="73">
        <f t="shared" si="108"/>
        <v>0.22500000000000001</v>
      </c>
      <c r="N670" s="2">
        <v>0.01</v>
      </c>
      <c r="O670" s="3" t="s">
        <v>235</v>
      </c>
      <c r="P670" s="76"/>
      <c r="Q670" s="67">
        <f t="shared" si="110"/>
        <v>2.9396800000000001</v>
      </c>
      <c r="R670" s="72">
        <f t="shared" si="111"/>
        <v>0.22500000000000001</v>
      </c>
      <c r="S670" s="44"/>
      <c r="T670" s="14"/>
      <c r="W670" s="57">
        <v>2.92</v>
      </c>
      <c r="X670" s="72">
        <v>0.22500000000000001</v>
      </c>
      <c r="Y670" s="56">
        <f t="shared" si="109"/>
        <v>2.9396800000000001</v>
      </c>
      <c r="Z670" s="47"/>
      <c r="AA670" s="72"/>
      <c r="AB670" s="56"/>
      <c r="AC670" s="44"/>
      <c r="AD670" s="72"/>
      <c r="AE670" s="56"/>
      <c r="AF670" s="45"/>
      <c r="AG670" s="72"/>
      <c r="AH670" s="56"/>
      <c r="AI670" s="45"/>
      <c r="AK670" s="12"/>
      <c r="AL670" s="12"/>
      <c r="AM670" s="19"/>
      <c r="AQ670" s="13"/>
      <c r="AR670" s="13">
        <v>2.92</v>
      </c>
      <c r="AS670" s="13"/>
      <c r="AT670" s="14"/>
      <c r="AU670" s="13"/>
      <c r="AV670" s="13"/>
      <c r="AW670" s="12"/>
      <c r="AX670" s="12"/>
      <c r="AY670" s="13"/>
      <c r="AZ670" s="12"/>
    </row>
    <row r="671" spans="1:52" x14ac:dyDescent="0.25">
      <c r="A671" s="1" t="s">
        <v>2</v>
      </c>
      <c r="B671" s="2">
        <v>2.57</v>
      </c>
      <c r="C671" s="74">
        <f t="shared" si="107"/>
        <v>2.6145299999999998</v>
      </c>
      <c r="D671" s="70">
        <v>-112.286</v>
      </c>
      <c r="E671" s="10">
        <v>38.502000000000002</v>
      </c>
      <c r="F671" s="17">
        <v>1</v>
      </c>
      <c r="G671" s="1">
        <v>1982</v>
      </c>
      <c r="H671">
        <v>10</v>
      </c>
      <c r="I671">
        <v>25</v>
      </c>
      <c r="J671">
        <v>22</v>
      </c>
      <c r="K671">
        <v>55</v>
      </c>
      <c r="L671">
        <v>49.8</v>
      </c>
      <c r="M671" s="73">
        <f t="shared" si="108"/>
        <v>0.22500000000000001</v>
      </c>
      <c r="N671" s="2">
        <v>0.01</v>
      </c>
      <c r="O671" s="3" t="s">
        <v>235</v>
      </c>
      <c r="P671" s="76"/>
      <c r="Q671" s="67">
        <f t="shared" si="110"/>
        <v>2.6145299999999998</v>
      </c>
      <c r="R671" s="72">
        <f t="shared" si="111"/>
        <v>0.22500000000000001</v>
      </c>
      <c r="S671" s="44"/>
      <c r="T671" s="14"/>
      <c r="W671" s="57">
        <v>2.57</v>
      </c>
      <c r="X671" s="72">
        <v>0.22500000000000001</v>
      </c>
      <c r="Y671" s="56">
        <f t="shared" si="109"/>
        <v>2.6145299999999998</v>
      </c>
      <c r="Z671" s="47"/>
      <c r="AA671" s="72"/>
      <c r="AB671" s="56"/>
      <c r="AC671" s="44"/>
      <c r="AD671" s="72"/>
      <c r="AE671" s="56"/>
      <c r="AF671" s="45"/>
      <c r="AG671" s="72"/>
      <c r="AH671" s="56"/>
      <c r="AI671" s="45"/>
      <c r="AK671" s="12"/>
      <c r="AL671" s="12"/>
      <c r="AM671" s="19"/>
      <c r="AQ671" s="13"/>
      <c r="AR671" s="13">
        <v>2.57</v>
      </c>
      <c r="AS671" s="13"/>
      <c r="AT671" s="14"/>
      <c r="AU671" s="13"/>
      <c r="AV671" s="13"/>
      <c r="AW671" s="12"/>
      <c r="AX671" s="12"/>
      <c r="AY671" s="13"/>
      <c r="AZ671" s="12"/>
    </row>
    <row r="672" spans="1:52" x14ac:dyDescent="0.25">
      <c r="A672" s="1" t="s">
        <v>2</v>
      </c>
      <c r="B672" s="2">
        <v>3.21</v>
      </c>
      <c r="C672" s="74">
        <f t="shared" si="107"/>
        <v>3.2090899999999998</v>
      </c>
      <c r="D672" s="70">
        <v>-112.501</v>
      </c>
      <c r="E672" s="10">
        <v>42.142000000000003</v>
      </c>
      <c r="F672" s="17">
        <v>0</v>
      </c>
      <c r="G672" s="1">
        <v>1982</v>
      </c>
      <c r="H672">
        <v>12</v>
      </c>
      <c r="I672">
        <v>24</v>
      </c>
      <c r="J672">
        <v>15</v>
      </c>
      <c r="K672">
        <v>11</v>
      </c>
      <c r="L672">
        <v>20.7</v>
      </c>
      <c r="M672" s="73">
        <f t="shared" si="108"/>
        <v>0.22500000000000001</v>
      </c>
      <c r="N672" s="2">
        <v>0.01</v>
      </c>
      <c r="O672" s="3" t="s">
        <v>235</v>
      </c>
      <c r="P672" s="76"/>
      <c r="Q672" s="67">
        <f t="shared" si="110"/>
        <v>3.2090899999999998</v>
      </c>
      <c r="R672" s="72">
        <f t="shared" si="111"/>
        <v>0.22500000000000001</v>
      </c>
      <c r="S672" s="44"/>
      <c r="T672" s="14"/>
      <c r="W672" s="57">
        <v>3.21</v>
      </c>
      <c r="X672" s="72">
        <v>0.22500000000000001</v>
      </c>
      <c r="Y672" s="56">
        <f t="shared" si="109"/>
        <v>3.2090899999999998</v>
      </c>
      <c r="Z672" s="47"/>
      <c r="AA672" s="72"/>
      <c r="AB672" s="56"/>
      <c r="AC672" s="44"/>
      <c r="AD672" s="72"/>
      <c r="AE672" s="56"/>
      <c r="AF672" s="45"/>
      <c r="AG672" s="72"/>
      <c r="AH672" s="56"/>
      <c r="AI672" s="45" t="s">
        <v>123</v>
      </c>
      <c r="AK672" s="12"/>
      <c r="AL672" s="12"/>
      <c r="AM672" s="19"/>
      <c r="AQ672" s="13"/>
      <c r="AR672" s="13">
        <v>3.21</v>
      </c>
      <c r="AS672" s="13"/>
      <c r="AT672" s="14"/>
      <c r="AU672" s="13"/>
      <c r="AV672" s="13"/>
      <c r="AW672" s="12"/>
      <c r="AX672" s="12"/>
      <c r="AY672" s="13"/>
      <c r="AZ672" s="28" t="s">
        <v>190</v>
      </c>
    </row>
    <row r="673" spans="1:52" ht="27" customHeight="1" x14ac:dyDescent="0.25">
      <c r="A673" s="1" t="s">
        <v>2</v>
      </c>
      <c r="B673" s="2">
        <v>2.92</v>
      </c>
      <c r="C673" s="74">
        <f t="shared" si="107"/>
        <v>2.9396800000000001</v>
      </c>
      <c r="D673" s="70">
        <v>-111.94499999999999</v>
      </c>
      <c r="E673" s="10">
        <v>39.950000000000003</v>
      </c>
      <c r="F673" s="17">
        <v>1</v>
      </c>
      <c r="G673" s="1">
        <v>1983</v>
      </c>
      <c r="H673">
        <v>1</v>
      </c>
      <c r="I673">
        <v>22</v>
      </c>
      <c r="J673">
        <v>11</v>
      </c>
      <c r="K673">
        <v>44</v>
      </c>
      <c r="L673">
        <v>48.7</v>
      </c>
      <c r="M673" s="73">
        <f t="shared" si="108"/>
        <v>0.22500000000000001</v>
      </c>
      <c r="N673" s="2">
        <v>0.01</v>
      </c>
      <c r="O673" s="3" t="s">
        <v>235</v>
      </c>
      <c r="P673" s="76"/>
      <c r="Q673" s="67">
        <f t="shared" si="110"/>
        <v>2.9396800000000001</v>
      </c>
      <c r="R673" s="72">
        <f t="shared" si="111"/>
        <v>0.22500000000000001</v>
      </c>
      <c r="S673" s="44"/>
      <c r="T673" s="14"/>
      <c r="W673" s="57">
        <v>2.92</v>
      </c>
      <c r="X673" s="72">
        <v>0.22500000000000001</v>
      </c>
      <c r="Y673" s="56">
        <f t="shared" si="109"/>
        <v>2.9396800000000001</v>
      </c>
      <c r="Z673" s="47"/>
      <c r="AA673" s="72"/>
      <c r="AB673" s="56"/>
      <c r="AC673" s="44"/>
      <c r="AD673" s="72"/>
      <c r="AE673" s="56"/>
      <c r="AF673" s="45"/>
      <c r="AG673" s="72"/>
      <c r="AH673" s="56"/>
      <c r="AI673" s="45" t="s">
        <v>83</v>
      </c>
      <c r="AK673" s="12"/>
      <c r="AL673" s="12" t="s">
        <v>191</v>
      </c>
      <c r="AM673" s="19"/>
      <c r="AQ673" s="13"/>
      <c r="AR673" s="13">
        <v>2.92</v>
      </c>
      <c r="AS673" s="13"/>
      <c r="AT673" s="14"/>
      <c r="AU673" s="13"/>
      <c r="AV673" s="13"/>
      <c r="AW673" s="12"/>
      <c r="AX673" s="12"/>
      <c r="AY673" s="13"/>
      <c r="AZ673" s="29" t="s">
        <v>192</v>
      </c>
    </row>
    <row r="674" spans="1:52" x14ac:dyDescent="0.25">
      <c r="A674" s="1" t="s">
        <v>2</v>
      </c>
      <c r="B674" s="2">
        <v>2.84</v>
      </c>
      <c r="C674" s="74">
        <f t="shared" si="107"/>
        <v>2.8653599999999999</v>
      </c>
      <c r="D674" s="70">
        <v>-110.673</v>
      </c>
      <c r="E674" s="10">
        <v>37.777000000000001</v>
      </c>
      <c r="F674" s="17">
        <v>7</v>
      </c>
      <c r="G674" s="1">
        <v>1983</v>
      </c>
      <c r="H674">
        <v>1</v>
      </c>
      <c r="I674">
        <v>27</v>
      </c>
      <c r="J674">
        <v>23</v>
      </c>
      <c r="K674">
        <v>37</v>
      </c>
      <c r="L674">
        <v>11.8</v>
      </c>
      <c r="M674" s="73">
        <f t="shared" si="108"/>
        <v>0.22500000000000001</v>
      </c>
      <c r="N674" s="2">
        <v>0.01</v>
      </c>
      <c r="O674" s="3" t="s">
        <v>235</v>
      </c>
      <c r="P674" s="76"/>
      <c r="Q674" s="67">
        <f t="shared" si="110"/>
        <v>2.8653599999999999</v>
      </c>
      <c r="R674" s="72">
        <f t="shared" si="111"/>
        <v>0.22500000000000001</v>
      </c>
      <c r="S674" s="44"/>
      <c r="T674" s="14"/>
      <c r="W674" s="57">
        <v>2.84</v>
      </c>
      <c r="X674" s="72">
        <v>0.22500000000000001</v>
      </c>
      <c r="Y674" s="56">
        <f t="shared" si="109"/>
        <v>2.8653599999999999</v>
      </c>
      <c r="Z674" s="47"/>
      <c r="AA674" s="72"/>
      <c r="AB674" s="56"/>
      <c r="AC674" s="44"/>
      <c r="AD674" s="72"/>
      <c r="AE674" s="56"/>
      <c r="AF674" s="45"/>
      <c r="AG674" s="72"/>
      <c r="AH674" s="56"/>
      <c r="AI674" s="45"/>
      <c r="AK674" s="12"/>
      <c r="AL674" s="12"/>
      <c r="AM674" s="19"/>
      <c r="AQ674" s="13"/>
      <c r="AR674" s="13">
        <v>2.84</v>
      </c>
      <c r="AS674" s="13"/>
      <c r="AT674" s="14"/>
      <c r="AU674" s="13"/>
      <c r="AV674" s="13"/>
      <c r="AW674" s="12"/>
      <c r="AX674" s="12"/>
      <c r="AY674" s="13"/>
      <c r="AZ674" s="12"/>
    </row>
    <row r="675" spans="1:52" x14ac:dyDescent="0.25">
      <c r="A675" s="1" t="s">
        <v>2</v>
      </c>
      <c r="B675" s="2">
        <v>2.68</v>
      </c>
      <c r="C675" s="74">
        <f t="shared" si="107"/>
        <v>2.71672</v>
      </c>
      <c r="D675" s="70">
        <v>-110.67</v>
      </c>
      <c r="E675" s="10">
        <v>37.732999999999997</v>
      </c>
      <c r="F675" s="17">
        <v>0</v>
      </c>
      <c r="G675" s="1">
        <v>1983</v>
      </c>
      <c r="H675">
        <v>1</v>
      </c>
      <c r="I675">
        <v>30</v>
      </c>
      <c r="J675">
        <v>13</v>
      </c>
      <c r="K675">
        <v>30</v>
      </c>
      <c r="L675">
        <v>32</v>
      </c>
      <c r="M675" s="73">
        <f t="shared" si="108"/>
        <v>0.22500000000000001</v>
      </c>
      <c r="N675" s="2">
        <v>0.01</v>
      </c>
      <c r="O675" s="3" t="s">
        <v>235</v>
      </c>
      <c r="P675" s="76"/>
      <c r="Q675" s="67">
        <f t="shared" si="110"/>
        <v>2.71672</v>
      </c>
      <c r="R675" s="72">
        <f t="shared" si="111"/>
        <v>0.22500000000000001</v>
      </c>
      <c r="S675" s="44"/>
      <c r="T675" s="14"/>
      <c r="W675" s="57">
        <v>2.68</v>
      </c>
      <c r="X675" s="72">
        <v>0.22500000000000001</v>
      </c>
      <c r="Y675" s="56">
        <f t="shared" si="109"/>
        <v>2.71672</v>
      </c>
      <c r="Z675" s="47"/>
      <c r="AA675" s="72"/>
      <c r="AB675" s="56"/>
      <c r="AC675" s="44"/>
      <c r="AD675" s="72"/>
      <c r="AE675" s="56"/>
      <c r="AF675" s="45"/>
      <c r="AG675" s="72"/>
      <c r="AH675" s="56"/>
      <c r="AI675" s="45"/>
      <c r="AK675" s="12"/>
      <c r="AL675" s="12"/>
      <c r="AM675" s="19"/>
      <c r="AQ675" s="13"/>
      <c r="AR675" s="13">
        <v>2.68</v>
      </c>
      <c r="AS675" s="13"/>
      <c r="AT675" s="14"/>
      <c r="AU675" s="13"/>
      <c r="AV675" s="13"/>
      <c r="AW675" s="12"/>
      <c r="AX675" s="12"/>
      <c r="AY675" s="13"/>
      <c r="AZ675" s="12"/>
    </row>
    <row r="676" spans="1:52" ht="27" customHeight="1" x14ac:dyDescent="0.25">
      <c r="A676" s="1" t="s">
        <v>2</v>
      </c>
      <c r="B676" s="2">
        <v>2.71</v>
      </c>
      <c r="C676" s="74">
        <f t="shared" si="107"/>
        <v>2.7445900000000001</v>
      </c>
      <c r="D676" s="70">
        <v>-111.672</v>
      </c>
      <c r="E676" s="10">
        <v>41.14</v>
      </c>
      <c r="F676" s="17">
        <v>8</v>
      </c>
      <c r="G676" s="1">
        <v>1983</v>
      </c>
      <c r="H676">
        <v>3</v>
      </c>
      <c r="I676">
        <v>6</v>
      </c>
      <c r="J676">
        <v>10</v>
      </c>
      <c r="K676">
        <v>53</v>
      </c>
      <c r="L676">
        <v>35.700000000000003</v>
      </c>
      <c r="M676" s="73">
        <f t="shared" si="108"/>
        <v>0.22500000000000001</v>
      </c>
      <c r="N676" s="2">
        <v>0.01</v>
      </c>
      <c r="O676" s="3" t="s">
        <v>235</v>
      </c>
      <c r="P676" s="76"/>
      <c r="Q676" s="67">
        <f t="shared" si="110"/>
        <v>2.7445900000000001</v>
      </c>
      <c r="R676" s="72">
        <f t="shared" si="111"/>
        <v>0.22500000000000001</v>
      </c>
      <c r="S676" s="44"/>
      <c r="T676" s="14"/>
      <c r="W676" s="57">
        <v>2.71</v>
      </c>
      <c r="X676" s="72">
        <v>0.22500000000000001</v>
      </c>
      <c r="Y676" s="56">
        <f t="shared" si="109"/>
        <v>2.7445900000000001</v>
      </c>
      <c r="Z676" s="47"/>
      <c r="AA676" s="72"/>
      <c r="AB676" s="56"/>
      <c r="AC676" s="44"/>
      <c r="AD676" s="72"/>
      <c r="AE676" s="56"/>
      <c r="AF676" s="45"/>
      <c r="AG676" s="72"/>
      <c r="AH676" s="56"/>
      <c r="AI676" s="45" t="s">
        <v>130</v>
      </c>
      <c r="AK676" s="12"/>
      <c r="AL676" s="12" t="s">
        <v>193</v>
      </c>
      <c r="AM676" s="19"/>
      <c r="AQ676" s="13"/>
      <c r="AR676" s="13">
        <v>2.71</v>
      </c>
      <c r="AS676" s="13"/>
      <c r="AT676" s="14"/>
      <c r="AU676" s="13"/>
      <c r="AV676" s="13"/>
      <c r="AW676" s="12"/>
      <c r="AX676" s="12"/>
      <c r="AY676" s="13"/>
      <c r="AZ676" s="29" t="s">
        <v>194</v>
      </c>
    </row>
    <row r="677" spans="1:52" x14ac:dyDescent="0.25">
      <c r="A677" s="1" t="s">
        <v>2</v>
      </c>
      <c r="B677" s="2">
        <v>2.62</v>
      </c>
      <c r="C677" s="74">
        <f t="shared" si="107"/>
        <v>2.6609799999999999</v>
      </c>
      <c r="D677" s="70">
        <v>-111.40600000000001</v>
      </c>
      <c r="E677" s="10">
        <v>42.328000000000003</v>
      </c>
      <c r="F677" s="17">
        <v>0</v>
      </c>
      <c r="G677" s="1">
        <v>1983</v>
      </c>
      <c r="H677">
        <v>3</v>
      </c>
      <c r="I677">
        <v>16</v>
      </c>
      <c r="J677">
        <v>18</v>
      </c>
      <c r="K677">
        <v>31</v>
      </c>
      <c r="L677">
        <v>55.5</v>
      </c>
      <c r="M677" s="73">
        <f t="shared" si="108"/>
        <v>0.22500000000000001</v>
      </c>
      <c r="N677" s="2">
        <v>0.01</v>
      </c>
      <c r="O677" s="3" t="s">
        <v>235</v>
      </c>
      <c r="P677" s="76"/>
      <c r="Q677" s="67">
        <f t="shared" si="110"/>
        <v>2.6609799999999999</v>
      </c>
      <c r="R677" s="72">
        <f t="shared" si="111"/>
        <v>0.22500000000000001</v>
      </c>
      <c r="S677" s="44"/>
      <c r="T677" s="14"/>
      <c r="W677" s="57">
        <v>2.62</v>
      </c>
      <c r="X677" s="72">
        <v>0.22500000000000001</v>
      </c>
      <c r="Y677" s="56">
        <f t="shared" si="109"/>
        <v>2.6609799999999999</v>
      </c>
      <c r="Z677" s="47"/>
      <c r="AA677" s="72"/>
      <c r="AB677" s="56"/>
      <c r="AC677" s="44"/>
      <c r="AD677" s="72"/>
      <c r="AE677" s="56"/>
      <c r="AF677" s="45"/>
      <c r="AG677" s="72"/>
      <c r="AH677" s="56"/>
      <c r="AI677" s="45"/>
      <c r="AK677" s="12"/>
      <c r="AL677" s="12"/>
      <c r="AM677" s="19"/>
      <c r="AQ677" s="13"/>
      <c r="AR677" s="13">
        <v>2.62</v>
      </c>
      <c r="AS677" s="13"/>
      <c r="AT677" s="14"/>
      <c r="AU677" s="13"/>
      <c r="AV677" s="13"/>
      <c r="AW677" s="12"/>
      <c r="AX677" s="12"/>
      <c r="AY677" s="13"/>
      <c r="AZ677" s="12"/>
    </row>
    <row r="678" spans="1:52" x14ac:dyDescent="0.25">
      <c r="A678" s="1" t="s">
        <v>2</v>
      </c>
      <c r="B678" s="2">
        <v>3.19</v>
      </c>
      <c r="C678" s="74">
        <f t="shared" si="107"/>
        <v>3.2412469625367413</v>
      </c>
      <c r="D678" s="70">
        <v>-110.63200000000001</v>
      </c>
      <c r="E678" s="10">
        <v>38.305999999999997</v>
      </c>
      <c r="F678" s="17">
        <v>2</v>
      </c>
      <c r="G678" s="1">
        <v>1983</v>
      </c>
      <c r="H678">
        <v>5</v>
      </c>
      <c r="I678">
        <v>3</v>
      </c>
      <c r="J678">
        <v>12</v>
      </c>
      <c r="K678">
        <v>43</v>
      </c>
      <c r="L678">
        <v>37.6</v>
      </c>
      <c r="M678" s="73">
        <f t="shared" si="108"/>
        <v>0.16151704475634704</v>
      </c>
      <c r="N678" s="2">
        <v>0.01</v>
      </c>
      <c r="O678" s="3" t="s">
        <v>236</v>
      </c>
      <c r="P678" s="76">
        <f>1/((1/X678^2)+(1/AA678^2))</f>
        <v>2.6087755746823815E-2</v>
      </c>
      <c r="Q678" s="67">
        <f>(P678/X678^2*Y678)+(P678/AA678^2*AB678)</f>
        <v>3.2412469625367413</v>
      </c>
      <c r="R678" s="72">
        <f>SQRT(P678)</f>
        <v>0.16151704475634704</v>
      </c>
      <c r="S678" s="44"/>
      <c r="T678" s="14"/>
      <c r="W678" s="57">
        <v>3.19</v>
      </c>
      <c r="X678" s="72">
        <v>0.22500000000000001</v>
      </c>
      <c r="Y678" s="56">
        <f t="shared" si="109"/>
        <v>3.1905100000000002</v>
      </c>
      <c r="Z678" s="59">
        <v>3.2</v>
      </c>
      <c r="AA678" s="72">
        <v>0.23200000000000001</v>
      </c>
      <c r="AB678" s="56">
        <f>0.791*(Z678-0.11)+0.851</f>
        <v>3.2951900000000003</v>
      </c>
      <c r="AC678" s="44"/>
      <c r="AD678" s="72"/>
      <c r="AE678" s="56"/>
      <c r="AF678" s="45"/>
      <c r="AG678" s="72"/>
      <c r="AH678" s="56"/>
      <c r="AI678" s="45"/>
      <c r="AK678" s="12"/>
      <c r="AL678" s="12" t="s">
        <v>76</v>
      </c>
      <c r="AM678" s="19">
        <v>3.2</v>
      </c>
      <c r="AQ678" s="13"/>
      <c r="AR678" s="13">
        <v>3.19</v>
      </c>
      <c r="AS678" s="13"/>
      <c r="AT678" s="14"/>
      <c r="AU678" s="13"/>
      <c r="AV678" s="13"/>
      <c r="AW678" s="12"/>
      <c r="AX678" s="12"/>
      <c r="AY678" s="13"/>
      <c r="AZ678" s="12"/>
    </row>
    <row r="679" spans="1:52" x14ac:dyDescent="0.25">
      <c r="A679" s="1" t="s">
        <v>2</v>
      </c>
      <c r="B679" s="2">
        <v>2.4700000000000002</v>
      </c>
      <c r="C679" s="74">
        <f t="shared" si="107"/>
        <v>2.52163</v>
      </c>
      <c r="D679" s="70">
        <v>-112.4</v>
      </c>
      <c r="E679" s="10">
        <v>37.76</v>
      </c>
      <c r="F679" s="17">
        <v>0</v>
      </c>
      <c r="G679" s="1">
        <v>1983</v>
      </c>
      <c r="H679">
        <v>6</v>
      </c>
      <c r="I679">
        <v>1</v>
      </c>
      <c r="J679">
        <v>4</v>
      </c>
      <c r="K679">
        <v>28</v>
      </c>
      <c r="L679">
        <v>9.1</v>
      </c>
      <c r="M679" s="73">
        <f t="shared" si="108"/>
        <v>0.22500000000000001</v>
      </c>
      <c r="N679" s="2">
        <v>0.01</v>
      </c>
      <c r="O679" s="3" t="s">
        <v>235</v>
      </c>
      <c r="P679" s="76"/>
      <c r="Q679" s="67">
        <f>Y679</f>
        <v>2.52163</v>
      </c>
      <c r="R679" s="72">
        <f>X679</f>
        <v>0.22500000000000001</v>
      </c>
      <c r="S679" s="44"/>
      <c r="T679" s="14"/>
      <c r="W679" s="57">
        <v>2.4700000000000002</v>
      </c>
      <c r="X679" s="72">
        <v>0.22500000000000001</v>
      </c>
      <c r="Y679" s="56">
        <f t="shared" si="109"/>
        <v>2.52163</v>
      </c>
      <c r="Z679" s="47"/>
      <c r="AA679" s="72"/>
      <c r="AB679" s="56"/>
      <c r="AC679" s="44"/>
      <c r="AD679" s="72"/>
      <c r="AE679" s="56"/>
      <c r="AF679" s="45"/>
      <c r="AG679" s="72"/>
      <c r="AH679" s="56"/>
      <c r="AI679" s="45"/>
      <c r="AK679" s="12"/>
      <c r="AL679" s="12"/>
      <c r="AM679" s="19"/>
      <c r="AQ679" s="13"/>
      <c r="AR679" s="13">
        <v>2.4700000000000002</v>
      </c>
      <c r="AS679" s="13"/>
      <c r="AT679" s="14"/>
      <c r="AU679" s="13"/>
      <c r="AV679" s="13"/>
      <c r="AW679" s="12"/>
      <c r="AX679" s="12"/>
      <c r="AY679" s="13"/>
      <c r="AZ679" s="12"/>
    </row>
    <row r="680" spans="1:52" ht="27" customHeight="1" x14ac:dyDescent="0.25">
      <c r="A680" s="1" t="s">
        <v>2</v>
      </c>
      <c r="B680" s="2">
        <v>2.4500000000000002</v>
      </c>
      <c r="C680" s="74">
        <f t="shared" si="107"/>
        <v>2.50305</v>
      </c>
      <c r="D680" s="70">
        <v>-111.979</v>
      </c>
      <c r="E680" s="10">
        <v>39.853999999999999</v>
      </c>
      <c r="F680" s="17">
        <v>5</v>
      </c>
      <c r="G680" s="1">
        <v>1983</v>
      </c>
      <c r="H680">
        <v>6</v>
      </c>
      <c r="I680">
        <v>9</v>
      </c>
      <c r="J680">
        <v>16</v>
      </c>
      <c r="K680">
        <v>57</v>
      </c>
      <c r="L680">
        <v>15</v>
      </c>
      <c r="M680" s="73">
        <f t="shared" si="108"/>
        <v>0.22500000000000001</v>
      </c>
      <c r="N680" s="2">
        <v>0.01</v>
      </c>
      <c r="O680" s="3" t="s">
        <v>235</v>
      </c>
      <c r="P680" s="76"/>
      <c r="Q680" s="67">
        <f>Y680</f>
        <v>2.50305</v>
      </c>
      <c r="R680" s="72">
        <f>X680</f>
        <v>0.22500000000000001</v>
      </c>
      <c r="S680" s="44"/>
      <c r="T680" s="14"/>
      <c r="W680" s="57">
        <v>2.4500000000000002</v>
      </c>
      <c r="X680" s="72">
        <v>0.22500000000000001</v>
      </c>
      <c r="Y680" s="56">
        <f t="shared" si="109"/>
        <v>2.50305</v>
      </c>
      <c r="Z680" s="47"/>
      <c r="AA680" s="72"/>
      <c r="AB680" s="56"/>
      <c r="AC680" s="44"/>
      <c r="AD680" s="72"/>
      <c r="AE680" s="56"/>
      <c r="AF680" s="45"/>
      <c r="AG680" s="72"/>
      <c r="AH680" s="56"/>
      <c r="AI680" s="45" t="s">
        <v>125</v>
      </c>
      <c r="AK680" s="12"/>
      <c r="AL680" s="12" t="s">
        <v>195</v>
      </c>
      <c r="AM680" s="19"/>
      <c r="AQ680" s="13"/>
      <c r="AR680" s="13">
        <v>2.4500000000000002</v>
      </c>
      <c r="AS680" s="13"/>
      <c r="AT680" s="14"/>
      <c r="AU680" s="13"/>
      <c r="AV680" s="13"/>
      <c r="AW680" s="12"/>
      <c r="AX680" s="12"/>
      <c r="AY680" s="13"/>
      <c r="AZ680" s="29" t="s">
        <v>196</v>
      </c>
    </row>
    <row r="681" spans="1:52" x14ac:dyDescent="0.25">
      <c r="A681" s="1" t="s">
        <v>2</v>
      </c>
      <c r="B681" s="2">
        <v>2.85</v>
      </c>
      <c r="C681" s="74">
        <f t="shared" si="107"/>
        <v>2.8746499999999999</v>
      </c>
      <c r="D681" s="70">
        <v>-110.453</v>
      </c>
      <c r="E681" s="10">
        <v>37.524000000000001</v>
      </c>
      <c r="F681" s="17">
        <v>0</v>
      </c>
      <c r="G681" s="1">
        <v>1983</v>
      </c>
      <c r="H681">
        <v>8</v>
      </c>
      <c r="I681">
        <v>4</v>
      </c>
      <c r="J681">
        <v>17</v>
      </c>
      <c r="K681">
        <v>50</v>
      </c>
      <c r="L681">
        <v>59.5</v>
      </c>
      <c r="M681" s="73">
        <f t="shared" si="108"/>
        <v>0.22500000000000001</v>
      </c>
      <c r="N681" s="2">
        <v>0.01</v>
      </c>
      <c r="O681" s="3" t="s">
        <v>235</v>
      </c>
      <c r="P681" s="76"/>
      <c r="Q681" s="67">
        <f>Y681</f>
        <v>2.8746499999999999</v>
      </c>
      <c r="R681" s="72">
        <f>X681</f>
        <v>0.22500000000000001</v>
      </c>
      <c r="S681" s="44"/>
      <c r="T681" s="14"/>
      <c r="W681" s="57">
        <v>2.85</v>
      </c>
      <c r="X681" s="72">
        <v>0.22500000000000001</v>
      </c>
      <c r="Y681" s="56">
        <f t="shared" si="109"/>
        <v>2.8746499999999999</v>
      </c>
      <c r="Z681" s="47"/>
      <c r="AA681" s="72"/>
      <c r="AB681" s="56"/>
      <c r="AC681" s="44"/>
      <c r="AD681" s="72"/>
      <c r="AE681" s="56"/>
      <c r="AF681" s="45"/>
      <c r="AG681" s="72"/>
      <c r="AH681" s="56"/>
      <c r="AI681" s="45" t="s">
        <v>90</v>
      </c>
      <c r="AK681" s="12"/>
      <c r="AL681" s="12"/>
      <c r="AM681" s="19"/>
      <c r="AQ681" s="13"/>
      <c r="AR681" s="13">
        <v>2.85</v>
      </c>
      <c r="AS681" s="13"/>
      <c r="AT681" s="14"/>
      <c r="AU681" s="13"/>
      <c r="AV681" s="13"/>
      <c r="AW681" s="12"/>
      <c r="AX681" s="12"/>
      <c r="AY681" s="13"/>
      <c r="AZ681" s="12"/>
    </row>
    <row r="682" spans="1:52" ht="27" customHeight="1" x14ac:dyDescent="0.25">
      <c r="A682" s="1" t="s">
        <v>2</v>
      </c>
      <c r="B682" s="2">
        <v>3.01</v>
      </c>
      <c r="C682" s="74">
        <f t="shared" si="107"/>
        <v>3.0232899999999998</v>
      </c>
      <c r="D682" s="70">
        <v>-111.395</v>
      </c>
      <c r="E682" s="10">
        <v>41.08</v>
      </c>
      <c r="F682" s="17">
        <v>9</v>
      </c>
      <c r="G682" s="1">
        <v>1983</v>
      </c>
      <c r="H682">
        <v>8</v>
      </c>
      <c r="I682">
        <v>29</v>
      </c>
      <c r="J682">
        <v>12</v>
      </c>
      <c r="K682">
        <v>53</v>
      </c>
      <c r="L682">
        <v>11.2</v>
      </c>
      <c r="M682" s="73">
        <f t="shared" si="108"/>
        <v>0.22500000000000001</v>
      </c>
      <c r="N682" s="2">
        <v>0.01</v>
      </c>
      <c r="O682" s="3" t="s">
        <v>235</v>
      </c>
      <c r="P682" s="76"/>
      <c r="Q682" s="67">
        <f>Y682</f>
        <v>3.0232899999999998</v>
      </c>
      <c r="R682" s="72">
        <f>X682</f>
        <v>0.22500000000000001</v>
      </c>
      <c r="S682" s="44"/>
      <c r="T682" s="14"/>
      <c r="W682" s="57">
        <v>3.01</v>
      </c>
      <c r="X682" s="72">
        <v>0.22500000000000001</v>
      </c>
      <c r="Y682" s="56">
        <f t="shared" si="109"/>
        <v>3.0232899999999998</v>
      </c>
      <c r="Z682" s="47"/>
      <c r="AA682" s="72"/>
      <c r="AB682" s="56"/>
      <c r="AC682" s="44"/>
      <c r="AD682" s="72"/>
      <c r="AE682" s="56"/>
      <c r="AF682" s="45"/>
      <c r="AG682" s="72"/>
      <c r="AH682" s="56"/>
      <c r="AI682" s="45" t="s">
        <v>83</v>
      </c>
      <c r="AK682" s="12"/>
      <c r="AL682" s="12" t="s">
        <v>195</v>
      </c>
      <c r="AM682" s="19"/>
      <c r="AQ682" s="13"/>
      <c r="AR682" s="13">
        <v>3.01</v>
      </c>
      <c r="AS682" s="13"/>
      <c r="AT682" s="14"/>
      <c r="AU682" s="13"/>
      <c r="AV682" s="13"/>
      <c r="AW682" s="12"/>
      <c r="AX682" s="12"/>
      <c r="AY682" s="13"/>
      <c r="AZ682" s="29" t="s">
        <v>197</v>
      </c>
    </row>
    <row r="683" spans="1:52" x14ac:dyDescent="0.25">
      <c r="A683" s="1" t="s">
        <v>2</v>
      </c>
      <c r="B683" s="2">
        <v>3.96</v>
      </c>
      <c r="C683" s="74">
        <f t="shared" si="107"/>
        <v>3.9549144885063532</v>
      </c>
      <c r="D683" s="70">
        <v>-108.752</v>
      </c>
      <c r="E683" s="10">
        <v>40.718000000000004</v>
      </c>
      <c r="F683" s="17">
        <v>7</v>
      </c>
      <c r="G683" s="1">
        <v>1983</v>
      </c>
      <c r="H683">
        <v>9</v>
      </c>
      <c r="I683">
        <v>24</v>
      </c>
      <c r="J683">
        <v>16</v>
      </c>
      <c r="K683">
        <v>57</v>
      </c>
      <c r="L683">
        <v>46.3</v>
      </c>
      <c r="M683" s="73">
        <f t="shared" si="108"/>
        <v>0.16151704475634704</v>
      </c>
      <c r="N683" s="2">
        <v>0.01</v>
      </c>
      <c r="O683" s="3" t="s">
        <v>236</v>
      </c>
      <c r="P683" s="76">
        <f>1/((1/X683^2)+(1/AA683^2))</f>
        <v>2.6087755746823815E-2</v>
      </c>
      <c r="Q683" s="67">
        <f>(P683/X683^2*Y683)+(P683/AA683^2*AB683)</f>
        <v>3.9549144885063532</v>
      </c>
      <c r="R683" s="72">
        <f>SQRT(P683)</f>
        <v>0.16151704475634704</v>
      </c>
      <c r="S683" s="44"/>
      <c r="T683" s="14"/>
      <c r="W683" s="57">
        <v>3.96</v>
      </c>
      <c r="X683" s="72">
        <v>0.22500000000000001</v>
      </c>
      <c r="Y683" s="56">
        <f t="shared" si="109"/>
        <v>3.90584</v>
      </c>
      <c r="Z683" s="59">
        <v>4.0999999999999996</v>
      </c>
      <c r="AA683" s="72">
        <v>0.23200000000000001</v>
      </c>
      <c r="AB683" s="56">
        <f>0.791*(Z683-0.11)+0.851</f>
        <v>4.0070899999999998</v>
      </c>
      <c r="AC683" s="44"/>
      <c r="AD683" s="72"/>
      <c r="AE683" s="56"/>
      <c r="AF683" s="45"/>
      <c r="AG683" s="72"/>
      <c r="AH683" s="56"/>
      <c r="AI683" s="45" t="s">
        <v>108</v>
      </c>
      <c r="AK683" s="12"/>
      <c r="AL683" s="12"/>
      <c r="AM683" s="19">
        <v>4.0999999999999996</v>
      </c>
      <c r="AQ683" s="13"/>
      <c r="AR683" s="13">
        <v>3.96</v>
      </c>
      <c r="AS683" s="13"/>
      <c r="AT683" s="14"/>
      <c r="AU683" s="13"/>
      <c r="AV683" s="13"/>
      <c r="AW683" s="12"/>
      <c r="AX683" s="12"/>
      <c r="AY683" s="13"/>
      <c r="AZ683" s="12"/>
    </row>
    <row r="684" spans="1:52" ht="27" customHeight="1" x14ac:dyDescent="0.25">
      <c r="A684" s="1" t="s">
        <v>2</v>
      </c>
      <c r="B684" s="2">
        <v>3.85</v>
      </c>
      <c r="C684" s="74">
        <f t="shared" si="107"/>
        <v>3.9238231893672104</v>
      </c>
      <c r="D684" s="70">
        <v>-111.99299999999999</v>
      </c>
      <c r="E684" s="10">
        <v>40.747999999999998</v>
      </c>
      <c r="F684" s="17">
        <v>5</v>
      </c>
      <c r="G684" s="1">
        <v>1983</v>
      </c>
      <c r="H684">
        <v>10</v>
      </c>
      <c r="I684">
        <v>8</v>
      </c>
      <c r="J684">
        <v>11</v>
      </c>
      <c r="K684">
        <v>57</v>
      </c>
      <c r="L684">
        <v>53.8</v>
      </c>
      <c r="M684" s="73">
        <f t="shared" si="108"/>
        <v>0.18862489918550107</v>
      </c>
      <c r="N684" s="2">
        <v>0.01</v>
      </c>
      <c r="O684" s="3" t="s">
        <v>236</v>
      </c>
      <c r="P684" s="76">
        <f>1/((1/X684^2)+(1/AD684^2))</f>
        <v>3.5579352592740442E-2</v>
      </c>
      <c r="Q684" s="67">
        <f>(P684/X684^2*Y684)+(P684/AD684^2*AE684)</f>
        <v>3.9238231893672104</v>
      </c>
      <c r="R684" s="72">
        <f>SQRT(P684)</f>
        <v>0.18862489918550107</v>
      </c>
      <c r="S684" s="44"/>
      <c r="T684" s="14"/>
      <c r="W684" s="57">
        <v>3.85</v>
      </c>
      <c r="X684" s="72">
        <v>0.22500000000000001</v>
      </c>
      <c r="Y684" s="56">
        <f t="shared" si="109"/>
        <v>3.8036500000000002</v>
      </c>
      <c r="Z684" s="47"/>
      <c r="AA684" s="72"/>
      <c r="AB684" s="56"/>
      <c r="AC684" s="59">
        <v>4.5</v>
      </c>
      <c r="AD684" s="72">
        <v>0.34599999999999997</v>
      </c>
      <c r="AE684" s="56">
        <f>0.791*(1.088*AC684-0.652)+0.851</f>
        <v>4.2080040000000007</v>
      </c>
      <c r="AF684" s="45"/>
      <c r="AG684" s="72"/>
      <c r="AH684" s="56"/>
      <c r="AI684" s="45" t="s">
        <v>116</v>
      </c>
      <c r="AJ684" s="19">
        <v>4.5</v>
      </c>
      <c r="AK684" s="12"/>
      <c r="AL684" s="12" t="s">
        <v>198</v>
      </c>
      <c r="AM684" s="19"/>
      <c r="AQ684" s="13"/>
      <c r="AR684" s="13">
        <v>3.85</v>
      </c>
      <c r="AS684" s="13"/>
      <c r="AT684" s="14"/>
      <c r="AU684" s="13">
        <v>6</v>
      </c>
      <c r="AV684" s="13" t="s">
        <v>115</v>
      </c>
      <c r="AW684" s="35">
        <v>7000</v>
      </c>
      <c r="AX684" s="13" t="s">
        <v>115</v>
      </c>
      <c r="AY684" s="13"/>
      <c r="AZ684" s="29" t="s">
        <v>199</v>
      </c>
    </row>
    <row r="685" spans="1:52" x14ac:dyDescent="0.25">
      <c r="A685" s="1" t="s">
        <v>2</v>
      </c>
      <c r="B685" s="2">
        <v>2.66</v>
      </c>
      <c r="C685" s="74">
        <f t="shared" si="107"/>
        <v>2.69814</v>
      </c>
      <c r="D685" s="70">
        <v>-111.99</v>
      </c>
      <c r="E685" s="10">
        <v>40.731999999999999</v>
      </c>
      <c r="F685" s="17">
        <v>10</v>
      </c>
      <c r="G685" s="1">
        <v>1983</v>
      </c>
      <c r="H685">
        <v>10</v>
      </c>
      <c r="I685">
        <v>11</v>
      </c>
      <c r="J685">
        <v>11</v>
      </c>
      <c r="K685">
        <v>1</v>
      </c>
      <c r="L685">
        <v>58.2</v>
      </c>
      <c r="M685" s="73">
        <f t="shared" si="108"/>
        <v>0.22500000000000001</v>
      </c>
      <c r="N685" s="2">
        <v>0.01</v>
      </c>
      <c r="O685" s="3" t="s">
        <v>235</v>
      </c>
      <c r="P685" s="76"/>
      <c r="Q685" s="67">
        <f t="shared" ref="Q685:Q694" si="112">Y685</f>
        <v>2.69814</v>
      </c>
      <c r="R685" s="72">
        <f t="shared" ref="R685:R694" si="113">X685</f>
        <v>0.22500000000000001</v>
      </c>
      <c r="S685" s="44"/>
      <c r="T685" s="14"/>
      <c r="W685" s="57">
        <v>2.66</v>
      </c>
      <c r="X685" s="72">
        <v>0.22500000000000001</v>
      </c>
      <c r="Y685" s="56">
        <f t="shared" si="109"/>
        <v>2.69814</v>
      </c>
      <c r="Z685" s="47"/>
      <c r="AA685" s="72"/>
      <c r="AB685" s="56"/>
      <c r="AC685" s="44"/>
      <c r="AD685" s="72"/>
      <c r="AE685" s="56"/>
      <c r="AF685" s="45"/>
      <c r="AG685" s="72"/>
      <c r="AH685" s="56"/>
      <c r="AI685" s="45" t="s">
        <v>78</v>
      </c>
      <c r="AK685" s="12"/>
      <c r="AL685" s="12"/>
      <c r="AM685" s="19"/>
      <c r="AQ685" s="13"/>
      <c r="AR685" s="13">
        <v>2.66</v>
      </c>
      <c r="AS685" s="13"/>
      <c r="AT685" s="14"/>
      <c r="AU685" s="13"/>
      <c r="AV685" s="13"/>
      <c r="AW685" s="12"/>
      <c r="AX685" s="12"/>
      <c r="AY685" s="13"/>
      <c r="AZ685" s="28" t="s">
        <v>200</v>
      </c>
    </row>
    <row r="686" spans="1:52" x14ac:dyDescent="0.25">
      <c r="A686" s="1" t="s">
        <v>2</v>
      </c>
      <c r="B686" s="2">
        <v>3.5</v>
      </c>
      <c r="C686" s="74">
        <f t="shared" si="107"/>
        <v>3.4784999999999999</v>
      </c>
      <c r="D686" s="70">
        <v>-111.57</v>
      </c>
      <c r="E686" s="10">
        <v>42.353000000000002</v>
      </c>
      <c r="F686" s="17">
        <v>4</v>
      </c>
      <c r="G686" s="1">
        <v>1983</v>
      </c>
      <c r="H686">
        <v>12</v>
      </c>
      <c r="I686">
        <v>11</v>
      </c>
      <c r="J686">
        <v>7</v>
      </c>
      <c r="K686">
        <v>40</v>
      </c>
      <c r="L686">
        <v>45.7</v>
      </c>
      <c r="M686" s="73">
        <f t="shared" si="108"/>
        <v>0.22500000000000001</v>
      </c>
      <c r="N686" s="2">
        <v>0.01</v>
      </c>
      <c r="O686" s="3" t="s">
        <v>235</v>
      </c>
      <c r="P686" s="76"/>
      <c r="Q686" s="67">
        <f t="shared" si="112"/>
        <v>3.4784999999999999</v>
      </c>
      <c r="R686" s="72">
        <f t="shared" si="113"/>
        <v>0.22500000000000001</v>
      </c>
      <c r="S686" s="44"/>
      <c r="T686" s="14"/>
      <c r="W686" s="57">
        <v>3.5</v>
      </c>
      <c r="X686" s="72">
        <v>0.22500000000000001</v>
      </c>
      <c r="Y686" s="56">
        <f t="shared" si="109"/>
        <v>3.4784999999999999</v>
      </c>
      <c r="Z686" s="47"/>
      <c r="AA686" s="72"/>
      <c r="AB686" s="56"/>
      <c r="AC686" s="44"/>
      <c r="AD686" s="72"/>
      <c r="AE686" s="56"/>
      <c r="AF686" s="45"/>
      <c r="AG686" s="72"/>
      <c r="AH686" s="56"/>
      <c r="AI686" s="45" t="s">
        <v>128</v>
      </c>
      <c r="AK686" s="12"/>
      <c r="AL686" s="12"/>
      <c r="AM686" s="19"/>
      <c r="AQ686" s="13"/>
      <c r="AR686" s="13">
        <v>3.5</v>
      </c>
      <c r="AS686" s="13"/>
      <c r="AT686" s="14"/>
      <c r="AU686" s="13"/>
      <c r="AV686" s="13"/>
      <c r="AW686" s="12"/>
      <c r="AX686" s="12"/>
      <c r="AY686" s="13"/>
      <c r="AZ686" s="12"/>
    </row>
    <row r="687" spans="1:52" x14ac:dyDescent="0.25">
      <c r="A687" s="1" t="s">
        <v>2</v>
      </c>
      <c r="B687" s="2">
        <v>3.01</v>
      </c>
      <c r="C687" s="74">
        <f t="shared" si="107"/>
        <v>3.0232899999999998</v>
      </c>
      <c r="D687" s="70">
        <v>-110.51300000000001</v>
      </c>
      <c r="E687" s="10">
        <v>37.58</v>
      </c>
      <c r="F687" s="17">
        <v>1</v>
      </c>
      <c r="G687" s="1">
        <v>1983</v>
      </c>
      <c r="H687">
        <v>12</v>
      </c>
      <c r="I687">
        <v>15</v>
      </c>
      <c r="J687">
        <v>2</v>
      </c>
      <c r="K687">
        <v>0</v>
      </c>
      <c r="L687">
        <v>49.6</v>
      </c>
      <c r="M687" s="73">
        <f t="shared" si="108"/>
        <v>0.22500000000000001</v>
      </c>
      <c r="N687" s="2">
        <v>0.01</v>
      </c>
      <c r="O687" s="3" t="s">
        <v>235</v>
      </c>
      <c r="P687" s="76"/>
      <c r="Q687" s="67">
        <f t="shared" si="112"/>
        <v>3.0232899999999998</v>
      </c>
      <c r="R687" s="72">
        <f t="shared" si="113"/>
        <v>0.22500000000000001</v>
      </c>
      <c r="S687" s="44"/>
      <c r="T687" s="14"/>
      <c r="W687" s="57">
        <v>3.01</v>
      </c>
      <c r="X687" s="72">
        <v>0.22500000000000001</v>
      </c>
      <c r="Y687" s="56">
        <f t="shared" ref="Y687:Y718" si="114">0.929*W687+0.227</f>
        <v>3.0232899999999998</v>
      </c>
      <c r="Z687" s="47"/>
      <c r="AA687" s="72"/>
      <c r="AB687" s="56"/>
      <c r="AC687" s="44"/>
      <c r="AD687" s="72"/>
      <c r="AE687" s="56"/>
      <c r="AF687" s="45"/>
      <c r="AG687" s="72"/>
      <c r="AH687" s="56"/>
      <c r="AI687" s="45"/>
      <c r="AK687" s="12"/>
      <c r="AL687" s="12"/>
      <c r="AM687" s="19"/>
      <c r="AQ687" s="13"/>
      <c r="AR687" s="13">
        <v>3.01</v>
      </c>
      <c r="AS687" s="13"/>
      <c r="AT687" s="14"/>
      <c r="AU687" s="13"/>
      <c r="AV687" s="13"/>
      <c r="AW687" s="12"/>
      <c r="AX687" s="12"/>
      <c r="AY687" s="13"/>
      <c r="AZ687" s="12"/>
    </row>
    <row r="688" spans="1:52" x14ac:dyDescent="0.25">
      <c r="A688" s="1" t="s">
        <v>2</v>
      </c>
      <c r="B688" s="2">
        <v>3.14</v>
      </c>
      <c r="C688" s="74">
        <f t="shared" si="107"/>
        <v>3.1440600000000001</v>
      </c>
      <c r="D688" s="70">
        <v>-111.50700000000001</v>
      </c>
      <c r="E688" s="10">
        <v>39.040999999999997</v>
      </c>
      <c r="F688" s="17">
        <v>0</v>
      </c>
      <c r="G688" s="1">
        <v>1984</v>
      </c>
      <c r="H688">
        <v>1</v>
      </c>
      <c r="I688">
        <v>8</v>
      </c>
      <c r="J688">
        <v>1</v>
      </c>
      <c r="K688">
        <v>59</v>
      </c>
      <c r="L688">
        <v>7</v>
      </c>
      <c r="M688" s="73">
        <f t="shared" si="108"/>
        <v>0.22500000000000001</v>
      </c>
      <c r="N688" s="2">
        <v>0.01</v>
      </c>
      <c r="O688" s="3" t="s">
        <v>235</v>
      </c>
      <c r="P688" s="76"/>
      <c r="Q688" s="67">
        <f t="shared" si="112"/>
        <v>3.1440600000000001</v>
      </c>
      <c r="R688" s="72">
        <f t="shared" si="113"/>
        <v>0.22500000000000001</v>
      </c>
      <c r="S688" s="44"/>
      <c r="T688" s="14"/>
      <c r="W688" s="57">
        <v>3.14</v>
      </c>
      <c r="X688" s="72">
        <v>0.22500000000000001</v>
      </c>
      <c r="Y688" s="56">
        <f t="shared" si="114"/>
        <v>3.1440600000000001</v>
      </c>
      <c r="Z688" s="47"/>
      <c r="AA688" s="72"/>
      <c r="AB688" s="56"/>
      <c r="AC688" s="44"/>
      <c r="AD688" s="72"/>
      <c r="AE688" s="56"/>
      <c r="AF688" s="45"/>
      <c r="AG688" s="72"/>
      <c r="AH688" s="56"/>
      <c r="AI688" s="45"/>
      <c r="AK688" s="12"/>
      <c r="AL688" s="12"/>
      <c r="AM688" s="19"/>
      <c r="AQ688" s="13"/>
      <c r="AR688" s="13">
        <v>3.14</v>
      </c>
      <c r="AS688" s="13"/>
      <c r="AT688" s="14"/>
      <c r="AU688" s="13"/>
      <c r="AV688" s="13"/>
      <c r="AW688" s="12"/>
      <c r="AX688" s="12"/>
      <c r="AY688" s="13"/>
      <c r="AZ688" s="12"/>
    </row>
    <row r="689" spans="1:52" x14ac:dyDescent="0.25">
      <c r="A689" s="1" t="s">
        <v>2</v>
      </c>
      <c r="B689" s="2">
        <v>2.81</v>
      </c>
      <c r="C689" s="74">
        <f t="shared" si="107"/>
        <v>2.8374899999999998</v>
      </c>
      <c r="D689" s="70">
        <v>-113.602</v>
      </c>
      <c r="E689" s="10">
        <v>36.997</v>
      </c>
      <c r="F689" s="17">
        <v>0</v>
      </c>
      <c r="G689" s="1">
        <v>1984</v>
      </c>
      <c r="H689">
        <v>4</v>
      </c>
      <c r="I689">
        <v>14</v>
      </c>
      <c r="J689">
        <v>16</v>
      </c>
      <c r="K689">
        <v>52</v>
      </c>
      <c r="L689">
        <v>31.5</v>
      </c>
      <c r="M689" s="73">
        <f t="shared" si="108"/>
        <v>0.22500000000000001</v>
      </c>
      <c r="N689" s="2">
        <v>0.01</v>
      </c>
      <c r="O689" s="3" t="s">
        <v>235</v>
      </c>
      <c r="P689" s="76"/>
      <c r="Q689" s="67">
        <f t="shared" si="112"/>
        <v>2.8374899999999998</v>
      </c>
      <c r="R689" s="72">
        <f t="shared" si="113"/>
        <v>0.22500000000000001</v>
      </c>
      <c r="S689" s="44"/>
      <c r="T689" s="14"/>
      <c r="W689" s="57">
        <v>2.81</v>
      </c>
      <c r="X689" s="72">
        <v>0.22500000000000001</v>
      </c>
      <c r="Y689" s="56">
        <f t="shared" si="114"/>
        <v>2.8374899999999998</v>
      </c>
      <c r="Z689" s="47"/>
      <c r="AA689" s="72"/>
      <c r="AB689" s="56"/>
      <c r="AC689" s="44"/>
      <c r="AD689" s="72"/>
      <c r="AE689" s="56"/>
      <c r="AF689" s="45"/>
      <c r="AG689" s="72"/>
      <c r="AH689" s="56"/>
      <c r="AI689" s="45"/>
      <c r="AK689" s="12"/>
      <c r="AL689" s="12"/>
      <c r="AM689" s="19"/>
      <c r="AQ689" s="13"/>
      <c r="AR689" s="13">
        <v>2.81</v>
      </c>
      <c r="AS689" s="13"/>
      <c r="AT689" s="14"/>
      <c r="AU689" s="13"/>
      <c r="AV689" s="13"/>
      <c r="AW689" s="12"/>
      <c r="AX689" s="12"/>
      <c r="AY689" s="13"/>
      <c r="AZ689" s="12"/>
    </row>
    <row r="690" spans="1:52" x14ac:dyDescent="0.25">
      <c r="A690" s="1" t="s">
        <v>2</v>
      </c>
      <c r="B690" s="31">
        <v>2.7</v>
      </c>
      <c r="C690" s="74">
        <f t="shared" si="107"/>
        <v>2.7353000000000001</v>
      </c>
      <c r="D690" s="70">
        <v>-112.553</v>
      </c>
      <c r="E690" s="10">
        <v>42.003</v>
      </c>
      <c r="F690" s="17">
        <v>3</v>
      </c>
      <c r="G690" s="1">
        <v>1984</v>
      </c>
      <c r="H690">
        <v>5</v>
      </c>
      <c r="I690">
        <v>12</v>
      </c>
      <c r="J690">
        <v>15</v>
      </c>
      <c r="K690">
        <v>20</v>
      </c>
      <c r="L690">
        <v>4.4000000000000004</v>
      </c>
      <c r="M690" s="73">
        <f t="shared" si="108"/>
        <v>0.22500000000000001</v>
      </c>
      <c r="N690" s="2">
        <v>0.01</v>
      </c>
      <c r="O690" s="3" t="s">
        <v>235</v>
      </c>
      <c r="P690" s="76"/>
      <c r="Q690" s="67">
        <f t="shared" si="112"/>
        <v>2.7353000000000001</v>
      </c>
      <c r="R690" s="72">
        <f t="shared" si="113"/>
        <v>0.22500000000000001</v>
      </c>
      <c r="S690" s="44"/>
      <c r="T690" s="14"/>
      <c r="W690" s="58">
        <v>2.7</v>
      </c>
      <c r="X690" s="72">
        <v>0.22500000000000001</v>
      </c>
      <c r="Y690" s="56">
        <f t="shared" si="114"/>
        <v>2.7353000000000001</v>
      </c>
      <c r="Z690" s="47"/>
      <c r="AA690" s="72"/>
      <c r="AB690" s="56"/>
      <c r="AC690" s="44"/>
      <c r="AD690" s="72"/>
      <c r="AE690" s="56"/>
      <c r="AF690" s="45"/>
      <c r="AG690" s="72"/>
      <c r="AH690" s="56"/>
      <c r="AI690" s="45"/>
      <c r="AK690" s="12"/>
      <c r="AL690" s="12"/>
      <c r="AM690" s="19"/>
      <c r="AQ690" s="13"/>
      <c r="AR690" s="24">
        <v>2.7</v>
      </c>
      <c r="AS690" s="13"/>
      <c r="AT690" s="14"/>
      <c r="AU690" s="13"/>
      <c r="AV690" s="13"/>
      <c r="AW690" s="12"/>
      <c r="AX690" s="12"/>
      <c r="AY690" s="13"/>
      <c r="AZ690" s="12"/>
    </row>
    <row r="691" spans="1:52" x14ac:dyDescent="0.25">
      <c r="A691" s="1" t="s">
        <v>2</v>
      </c>
      <c r="B691" s="2">
        <v>2.5</v>
      </c>
      <c r="C691" s="74">
        <f t="shared" si="107"/>
        <v>2.5495000000000001</v>
      </c>
      <c r="D691" s="70">
        <v>-111.85299999999999</v>
      </c>
      <c r="E691" s="10">
        <v>39.969000000000001</v>
      </c>
      <c r="F691" s="17">
        <v>0</v>
      </c>
      <c r="G691" s="1">
        <v>1984</v>
      </c>
      <c r="H691">
        <v>6</v>
      </c>
      <c r="I691">
        <v>2</v>
      </c>
      <c r="J691">
        <v>13</v>
      </c>
      <c r="K691">
        <v>52</v>
      </c>
      <c r="L691">
        <v>34.299999999999997</v>
      </c>
      <c r="M691" s="73">
        <f t="shared" si="108"/>
        <v>0.22500000000000001</v>
      </c>
      <c r="N691" s="2">
        <v>0.01</v>
      </c>
      <c r="O691" s="3" t="s">
        <v>235</v>
      </c>
      <c r="P691" s="76"/>
      <c r="Q691" s="67">
        <f t="shared" si="112"/>
        <v>2.5495000000000001</v>
      </c>
      <c r="R691" s="72">
        <f t="shared" si="113"/>
        <v>0.22500000000000001</v>
      </c>
      <c r="S691" s="44"/>
      <c r="T691" s="14"/>
      <c r="W691" s="57">
        <v>2.5</v>
      </c>
      <c r="X691" s="72">
        <v>0.22500000000000001</v>
      </c>
      <c r="Y691" s="56">
        <f t="shared" si="114"/>
        <v>2.5495000000000001</v>
      </c>
      <c r="Z691" s="47"/>
      <c r="AA691" s="72"/>
      <c r="AB691" s="56"/>
      <c r="AC691" s="44"/>
      <c r="AD691" s="72"/>
      <c r="AE691" s="56"/>
      <c r="AF691" s="45"/>
      <c r="AG691" s="72"/>
      <c r="AH691" s="56"/>
      <c r="AI691" s="45"/>
      <c r="AK691" s="12"/>
      <c r="AL691" s="12"/>
      <c r="AM691" s="19"/>
      <c r="AQ691" s="13"/>
      <c r="AR691" s="13">
        <v>2.5</v>
      </c>
      <c r="AS691" s="13"/>
      <c r="AT691" s="14"/>
      <c r="AU691" s="13"/>
      <c r="AV691" s="13"/>
      <c r="AW691" s="12"/>
      <c r="AX691" s="12"/>
      <c r="AY691" s="13"/>
      <c r="AZ691" s="12"/>
    </row>
    <row r="692" spans="1:52" x14ac:dyDescent="0.25">
      <c r="A692" s="1" t="s">
        <v>2</v>
      </c>
      <c r="B692" s="2">
        <v>2.56</v>
      </c>
      <c r="C692" s="74">
        <f t="shared" si="107"/>
        <v>2.6052400000000002</v>
      </c>
      <c r="D692" s="70">
        <v>-112.349</v>
      </c>
      <c r="E692" s="10">
        <v>36.758000000000003</v>
      </c>
      <c r="F692" s="17">
        <v>1</v>
      </c>
      <c r="G692" s="1">
        <v>1984</v>
      </c>
      <c r="H692">
        <v>6</v>
      </c>
      <c r="I692">
        <v>9</v>
      </c>
      <c r="J692">
        <v>3</v>
      </c>
      <c r="K692">
        <v>49</v>
      </c>
      <c r="L692">
        <v>29.2</v>
      </c>
      <c r="M692" s="73">
        <f t="shared" si="108"/>
        <v>0.22500000000000001</v>
      </c>
      <c r="N692" s="2">
        <v>0.01</v>
      </c>
      <c r="O692" s="3" t="s">
        <v>235</v>
      </c>
      <c r="P692" s="76"/>
      <c r="Q692" s="67">
        <f t="shared" si="112"/>
        <v>2.6052400000000002</v>
      </c>
      <c r="R692" s="72">
        <f t="shared" si="113"/>
        <v>0.22500000000000001</v>
      </c>
      <c r="S692" s="44"/>
      <c r="T692" s="14"/>
      <c r="W692" s="57">
        <v>2.56</v>
      </c>
      <c r="X692" s="72">
        <v>0.22500000000000001</v>
      </c>
      <c r="Y692" s="56">
        <f t="shared" si="114"/>
        <v>2.6052400000000002</v>
      </c>
      <c r="Z692" s="47"/>
      <c r="AA692" s="72"/>
      <c r="AB692" s="56"/>
      <c r="AC692" s="44"/>
      <c r="AD692" s="72"/>
      <c r="AE692" s="56"/>
      <c r="AF692" s="45"/>
      <c r="AG692" s="72"/>
      <c r="AH692" s="56"/>
      <c r="AI692" s="45"/>
      <c r="AK692" s="12"/>
      <c r="AL692" s="12"/>
      <c r="AM692" s="19"/>
      <c r="AQ692" s="13"/>
      <c r="AR692" s="13">
        <v>2.56</v>
      </c>
      <c r="AS692" s="13"/>
      <c r="AT692" s="14"/>
      <c r="AU692" s="13"/>
      <c r="AV692" s="13"/>
      <c r="AW692" s="12"/>
      <c r="AX692" s="12"/>
      <c r="AY692" s="13"/>
      <c r="AZ692" s="12"/>
    </row>
    <row r="693" spans="1:52" x14ac:dyDescent="0.25">
      <c r="A693" s="1" t="s">
        <v>2</v>
      </c>
      <c r="B693" s="31">
        <v>2.6</v>
      </c>
      <c r="C693" s="74">
        <f t="shared" si="107"/>
        <v>2.6423999999999999</v>
      </c>
      <c r="D693" s="70">
        <v>-112.374</v>
      </c>
      <c r="E693" s="10">
        <v>41.875999999999998</v>
      </c>
      <c r="F693" s="17">
        <v>1</v>
      </c>
      <c r="G693" s="1">
        <v>1984</v>
      </c>
      <c r="H693">
        <v>8</v>
      </c>
      <c r="I693">
        <v>6</v>
      </c>
      <c r="J693">
        <v>22</v>
      </c>
      <c r="K693">
        <v>30</v>
      </c>
      <c r="L693">
        <v>38.700000000000003</v>
      </c>
      <c r="M693" s="73">
        <f t="shared" si="108"/>
        <v>0.22500000000000001</v>
      </c>
      <c r="N693" s="2">
        <v>0.01</v>
      </c>
      <c r="O693" s="3" t="s">
        <v>235</v>
      </c>
      <c r="P693" s="76"/>
      <c r="Q693" s="67">
        <f t="shared" si="112"/>
        <v>2.6423999999999999</v>
      </c>
      <c r="R693" s="72">
        <f t="shared" si="113"/>
        <v>0.22500000000000001</v>
      </c>
      <c r="S693" s="44"/>
      <c r="T693" s="14"/>
      <c r="W693" s="58">
        <v>2.6</v>
      </c>
      <c r="X693" s="72">
        <v>0.22500000000000001</v>
      </c>
      <c r="Y693" s="56">
        <f t="shared" si="114"/>
        <v>2.6423999999999999</v>
      </c>
      <c r="Z693" s="47"/>
      <c r="AA693" s="72"/>
      <c r="AB693" s="56"/>
      <c r="AC693" s="44"/>
      <c r="AD693" s="72"/>
      <c r="AE693" s="56"/>
      <c r="AF693" s="45"/>
      <c r="AG693" s="72"/>
      <c r="AH693" s="56"/>
      <c r="AI693" s="45"/>
      <c r="AK693" s="12"/>
      <c r="AL693" s="12"/>
      <c r="AM693" s="19"/>
      <c r="AQ693" s="13"/>
      <c r="AR693" s="24">
        <v>2.6</v>
      </c>
      <c r="AS693" s="13"/>
      <c r="AT693" s="14"/>
      <c r="AU693" s="13"/>
      <c r="AV693" s="13"/>
      <c r="AW693" s="12"/>
      <c r="AX693" s="12"/>
      <c r="AY693" s="13"/>
      <c r="AZ693" s="12"/>
    </row>
    <row r="694" spans="1:52" x14ac:dyDescent="0.25">
      <c r="A694" s="1" t="s">
        <v>2</v>
      </c>
      <c r="B694" s="31">
        <v>2.52</v>
      </c>
      <c r="C694" s="74">
        <f t="shared" si="107"/>
        <v>2.5680800000000001</v>
      </c>
      <c r="D694" s="70">
        <v>-112.01900000000001</v>
      </c>
      <c r="E694" s="10">
        <v>41.631</v>
      </c>
      <c r="F694" s="17">
        <v>0</v>
      </c>
      <c r="G694" s="1">
        <v>1984</v>
      </c>
      <c r="H694">
        <v>8</v>
      </c>
      <c r="I694">
        <v>9</v>
      </c>
      <c r="J694">
        <v>21</v>
      </c>
      <c r="K694">
        <v>0</v>
      </c>
      <c r="L694">
        <v>58.9</v>
      </c>
      <c r="M694" s="73">
        <f t="shared" si="108"/>
        <v>0.22500000000000001</v>
      </c>
      <c r="N694" s="2">
        <v>0.01</v>
      </c>
      <c r="O694" s="3" t="s">
        <v>235</v>
      </c>
      <c r="P694" s="76"/>
      <c r="Q694" s="67">
        <f t="shared" si="112"/>
        <v>2.5680800000000001</v>
      </c>
      <c r="R694" s="72">
        <f t="shared" si="113"/>
        <v>0.22500000000000001</v>
      </c>
      <c r="S694" s="44"/>
      <c r="T694" s="14"/>
      <c r="W694" s="58">
        <v>2.52</v>
      </c>
      <c r="X694" s="72">
        <v>0.22500000000000001</v>
      </c>
      <c r="Y694" s="56">
        <f t="shared" si="114"/>
        <v>2.5680800000000001</v>
      </c>
      <c r="Z694" s="47"/>
      <c r="AA694" s="72"/>
      <c r="AB694" s="56"/>
      <c r="AC694" s="44"/>
      <c r="AD694" s="72"/>
      <c r="AE694" s="56"/>
      <c r="AF694" s="45"/>
      <c r="AG694" s="72"/>
      <c r="AH694" s="56"/>
      <c r="AI694" s="45"/>
      <c r="AK694" s="12"/>
      <c r="AL694" s="12"/>
      <c r="AM694" s="19"/>
      <c r="AQ694" s="13"/>
      <c r="AR694" s="24">
        <v>2.52</v>
      </c>
      <c r="AS694" s="13"/>
      <c r="AT694" s="14"/>
      <c r="AU694" s="13"/>
      <c r="AV694" s="13"/>
      <c r="AW694" s="12"/>
      <c r="AX694" s="12"/>
      <c r="AY694" s="13"/>
      <c r="AZ694" s="12"/>
    </row>
    <row r="695" spans="1:52" x14ac:dyDescent="0.25">
      <c r="A695" s="1" t="s">
        <v>2</v>
      </c>
      <c r="B695" s="31">
        <v>3.7</v>
      </c>
      <c r="C695" s="74">
        <f t="shared" si="107"/>
        <v>3.6262065142196684</v>
      </c>
      <c r="D695" s="70">
        <v>-111.937</v>
      </c>
      <c r="E695" s="10">
        <v>39.390999999999998</v>
      </c>
      <c r="F695" s="17">
        <v>5</v>
      </c>
      <c r="G695" s="1">
        <v>1984</v>
      </c>
      <c r="H695">
        <v>8</v>
      </c>
      <c r="I695">
        <v>16</v>
      </c>
      <c r="J695">
        <v>14</v>
      </c>
      <c r="K695">
        <v>19</v>
      </c>
      <c r="L695">
        <v>21.7</v>
      </c>
      <c r="M695" s="73">
        <f t="shared" si="108"/>
        <v>0.15312959783241839</v>
      </c>
      <c r="N695" s="2">
        <v>0.01</v>
      </c>
      <c r="O695" s="3" t="s">
        <v>236</v>
      </c>
      <c r="P695" s="76">
        <f>1/((1/U695^2)+(1/X695^2))</f>
        <v>2.3448673732318199E-2</v>
      </c>
      <c r="Q695" s="67">
        <f>(P695/U695^2*V695)+(P695/X695^2*Y695)</f>
        <v>3.6262065142196684</v>
      </c>
      <c r="R695" s="72">
        <f>SQRT(P695)</f>
        <v>0.15312959783241839</v>
      </c>
      <c r="S695" s="58">
        <v>3.7</v>
      </c>
      <c r="T695" s="14" t="s">
        <v>3</v>
      </c>
      <c r="U695" s="26">
        <v>0.20899999999999999</v>
      </c>
      <c r="V695" s="56">
        <f>0.791*S695+0.851</f>
        <v>3.7777000000000003</v>
      </c>
      <c r="W695" s="57">
        <v>3.47</v>
      </c>
      <c r="X695" s="72">
        <v>0.22500000000000001</v>
      </c>
      <c r="Y695" s="56">
        <f t="shared" si="114"/>
        <v>3.4506300000000003</v>
      </c>
      <c r="Z695" s="47"/>
      <c r="AA695" s="72"/>
      <c r="AB695" s="56"/>
      <c r="AC695" s="44"/>
      <c r="AD695" s="72"/>
      <c r="AE695" s="56"/>
      <c r="AF695" s="45"/>
      <c r="AG695" s="72"/>
      <c r="AH695" s="56"/>
      <c r="AI695" s="45"/>
      <c r="AK695" s="12"/>
      <c r="AL695" s="12"/>
      <c r="AM695" s="19"/>
      <c r="AQ695" s="13"/>
      <c r="AR695" s="13">
        <v>3.47</v>
      </c>
      <c r="AS695" s="24">
        <v>3.7</v>
      </c>
      <c r="AT695" s="14" t="s">
        <v>3</v>
      </c>
      <c r="AU695" s="13"/>
      <c r="AV695" s="13"/>
      <c r="AW695" s="12"/>
      <c r="AX695" s="12"/>
      <c r="AY695" s="13"/>
      <c r="AZ695" s="12"/>
    </row>
    <row r="696" spans="1:52" x14ac:dyDescent="0.25">
      <c r="A696" s="1" t="s">
        <v>2</v>
      </c>
      <c r="B696" s="2">
        <v>2.4700000000000002</v>
      </c>
      <c r="C696" s="74">
        <f t="shared" si="107"/>
        <v>2.52163</v>
      </c>
      <c r="D696" s="70">
        <v>-112.875</v>
      </c>
      <c r="E696" s="10">
        <v>38.116999999999997</v>
      </c>
      <c r="F696" s="17">
        <v>1</v>
      </c>
      <c r="G696" s="1">
        <v>1984</v>
      </c>
      <c r="H696">
        <v>9</v>
      </c>
      <c r="I696">
        <v>3</v>
      </c>
      <c r="J696">
        <v>22</v>
      </c>
      <c r="K696">
        <v>8</v>
      </c>
      <c r="L696">
        <v>46.5</v>
      </c>
      <c r="M696" s="73">
        <f t="shared" si="108"/>
        <v>0.22500000000000001</v>
      </c>
      <c r="N696" s="2">
        <v>0.01</v>
      </c>
      <c r="O696" s="3" t="s">
        <v>235</v>
      </c>
      <c r="P696" s="76"/>
      <c r="Q696" s="67">
        <f>Y696</f>
        <v>2.52163</v>
      </c>
      <c r="R696" s="72">
        <f>X696</f>
        <v>0.22500000000000001</v>
      </c>
      <c r="S696" s="44"/>
      <c r="T696" s="14"/>
      <c r="W696" s="57">
        <v>2.4700000000000002</v>
      </c>
      <c r="X696" s="72">
        <v>0.22500000000000001</v>
      </c>
      <c r="Y696" s="56">
        <f t="shared" si="114"/>
        <v>2.52163</v>
      </c>
      <c r="Z696" s="47"/>
      <c r="AA696" s="72"/>
      <c r="AB696" s="56"/>
      <c r="AC696" s="44"/>
      <c r="AD696" s="72"/>
      <c r="AE696" s="56"/>
      <c r="AF696" s="45"/>
      <c r="AG696" s="72"/>
      <c r="AH696" s="56"/>
      <c r="AI696" s="45"/>
      <c r="AK696" s="12"/>
      <c r="AL696" s="12"/>
      <c r="AM696" s="19"/>
      <c r="AQ696" s="13"/>
      <c r="AR696" s="13">
        <v>2.4700000000000002</v>
      </c>
      <c r="AS696" s="13"/>
      <c r="AT696" s="14"/>
      <c r="AU696" s="13"/>
      <c r="AV696" s="13"/>
      <c r="AW696" s="12"/>
      <c r="AX696" s="12"/>
      <c r="AY696" s="13"/>
      <c r="AZ696" s="12"/>
    </row>
    <row r="697" spans="1:52" x14ac:dyDescent="0.25">
      <c r="A697" s="1" t="s">
        <v>2</v>
      </c>
      <c r="B697" s="2">
        <v>2.59</v>
      </c>
      <c r="C697" s="74">
        <f t="shared" si="107"/>
        <v>2.6331099999999998</v>
      </c>
      <c r="D697" s="70">
        <v>-112.176</v>
      </c>
      <c r="E697" s="10">
        <v>40.750999999999998</v>
      </c>
      <c r="F697" s="17">
        <v>0</v>
      </c>
      <c r="G697" s="1">
        <v>1984</v>
      </c>
      <c r="H697">
        <v>9</v>
      </c>
      <c r="I697">
        <v>5</v>
      </c>
      <c r="J697">
        <v>12</v>
      </c>
      <c r="K697">
        <v>25</v>
      </c>
      <c r="L697">
        <v>29.4</v>
      </c>
      <c r="M697" s="73">
        <f t="shared" si="108"/>
        <v>0.22500000000000001</v>
      </c>
      <c r="N697" s="2">
        <v>0.01</v>
      </c>
      <c r="O697" s="3" t="s">
        <v>235</v>
      </c>
      <c r="P697" s="76"/>
      <c r="Q697" s="67">
        <f>Y697</f>
        <v>2.6331099999999998</v>
      </c>
      <c r="R697" s="72">
        <f>X697</f>
        <v>0.22500000000000001</v>
      </c>
      <c r="S697" s="44"/>
      <c r="T697" s="14"/>
      <c r="W697" s="57">
        <v>2.59</v>
      </c>
      <c r="X697" s="72">
        <v>0.22500000000000001</v>
      </c>
      <c r="Y697" s="56">
        <f t="shared" si="114"/>
        <v>2.6331099999999998</v>
      </c>
      <c r="Z697" s="47"/>
      <c r="AA697" s="72"/>
      <c r="AB697" s="56"/>
      <c r="AC697" s="44"/>
      <c r="AD697" s="72"/>
      <c r="AE697" s="56"/>
      <c r="AF697" s="45"/>
      <c r="AG697" s="72"/>
      <c r="AH697" s="56"/>
      <c r="AI697" s="45"/>
      <c r="AK697" s="12"/>
      <c r="AL697" s="12"/>
      <c r="AM697" s="19"/>
      <c r="AQ697" s="13"/>
      <c r="AR697" s="13">
        <v>2.59</v>
      </c>
      <c r="AS697" s="13"/>
      <c r="AT697" s="14"/>
      <c r="AU697" s="13"/>
      <c r="AV697" s="13"/>
      <c r="AW697" s="12"/>
      <c r="AX697" s="12"/>
      <c r="AY697" s="13"/>
      <c r="AZ697" s="12"/>
    </row>
    <row r="698" spans="1:52" x14ac:dyDescent="0.25">
      <c r="A698" s="1" t="s">
        <v>2</v>
      </c>
      <c r="B698" s="2">
        <v>2.8</v>
      </c>
      <c r="C698" s="74">
        <f t="shared" si="107"/>
        <v>2.8281999999999998</v>
      </c>
      <c r="D698" s="70">
        <v>-112.819</v>
      </c>
      <c r="E698" s="10">
        <v>41.783000000000001</v>
      </c>
      <c r="F698" s="17">
        <v>5</v>
      </c>
      <c r="G698" s="1">
        <v>1984</v>
      </c>
      <c r="H698">
        <v>9</v>
      </c>
      <c r="I698">
        <v>11</v>
      </c>
      <c r="J698">
        <v>16</v>
      </c>
      <c r="K698">
        <v>46</v>
      </c>
      <c r="L698">
        <v>8</v>
      </c>
      <c r="M698" s="73">
        <f t="shared" si="108"/>
        <v>0.22500000000000001</v>
      </c>
      <c r="N698" s="2">
        <v>0.01</v>
      </c>
      <c r="O698" s="3" t="s">
        <v>235</v>
      </c>
      <c r="P698" s="76"/>
      <c r="Q698" s="67">
        <f>Y698</f>
        <v>2.8281999999999998</v>
      </c>
      <c r="R698" s="72">
        <f>X698</f>
        <v>0.22500000000000001</v>
      </c>
      <c r="S698" s="44"/>
      <c r="T698" s="14"/>
      <c r="W698" s="57">
        <v>2.8</v>
      </c>
      <c r="X698" s="72">
        <v>0.22500000000000001</v>
      </c>
      <c r="Y698" s="56">
        <f t="shared" si="114"/>
        <v>2.8281999999999998</v>
      </c>
      <c r="Z698" s="47"/>
      <c r="AA698" s="72"/>
      <c r="AB698" s="56"/>
      <c r="AC698" s="44"/>
      <c r="AD698" s="72"/>
      <c r="AE698" s="56"/>
      <c r="AF698" s="45"/>
      <c r="AG698" s="72"/>
      <c r="AH698" s="56"/>
      <c r="AI698" s="45"/>
      <c r="AK698" s="12"/>
      <c r="AL698" s="12"/>
      <c r="AM698" s="19"/>
      <c r="AQ698" s="13"/>
      <c r="AR698" s="13">
        <v>2.8</v>
      </c>
      <c r="AS698" s="13"/>
      <c r="AT698" s="14"/>
      <c r="AU698" s="13"/>
      <c r="AV698" s="13"/>
      <c r="AW698" s="12"/>
      <c r="AX698" s="12"/>
      <c r="AY698" s="13"/>
      <c r="AZ698" s="12"/>
    </row>
    <row r="699" spans="1:52" x14ac:dyDescent="0.25">
      <c r="A699" s="1" t="s">
        <v>2</v>
      </c>
      <c r="B699" s="2">
        <v>2.4500000000000002</v>
      </c>
      <c r="C699" s="74">
        <f t="shared" si="107"/>
        <v>2.50305</v>
      </c>
      <c r="D699" s="70">
        <v>-112.349</v>
      </c>
      <c r="E699" s="10">
        <v>41.81</v>
      </c>
      <c r="F699" s="17">
        <v>1</v>
      </c>
      <c r="G699" s="1">
        <v>1984</v>
      </c>
      <c r="H699">
        <v>9</v>
      </c>
      <c r="I699">
        <v>18</v>
      </c>
      <c r="J699">
        <v>18</v>
      </c>
      <c r="K699">
        <v>45</v>
      </c>
      <c r="L699">
        <v>5.4</v>
      </c>
      <c r="M699" s="73">
        <f t="shared" si="108"/>
        <v>0.22500000000000001</v>
      </c>
      <c r="N699" s="2">
        <v>0.01</v>
      </c>
      <c r="O699" s="3" t="s">
        <v>235</v>
      </c>
      <c r="P699" s="76"/>
      <c r="Q699" s="67">
        <f>Y699</f>
        <v>2.50305</v>
      </c>
      <c r="R699" s="72">
        <f>X699</f>
        <v>0.22500000000000001</v>
      </c>
      <c r="S699" s="44"/>
      <c r="T699" s="14"/>
      <c r="W699" s="57">
        <v>2.4500000000000002</v>
      </c>
      <c r="X699" s="72">
        <v>0.22500000000000001</v>
      </c>
      <c r="Y699" s="56">
        <f t="shared" si="114"/>
        <v>2.50305</v>
      </c>
      <c r="Z699" s="47"/>
      <c r="AA699" s="72"/>
      <c r="AB699" s="56"/>
      <c r="AC699" s="44"/>
      <c r="AD699" s="72"/>
      <c r="AE699" s="56"/>
      <c r="AF699" s="45"/>
      <c r="AG699" s="72"/>
      <c r="AH699" s="56"/>
      <c r="AI699" s="45"/>
      <c r="AK699" s="12"/>
      <c r="AL699" s="12"/>
      <c r="AM699" s="19"/>
      <c r="AQ699" s="13"/>
      <c r="AR699" s="13">
        <v>2.4500000000000002</v>
      </c>
      <c r="AS699" s="13"/>
      <c r="AT699" s="14"/>
      <c r="AU699" s="13"/>
      <c r="AV699" s="13"/>
      <c r="AW699" s="12"/>
      <c r="AX699" s="12"/>
      <c r="AY699" s="13"/>
      <c r="AZ699" s="12"/>
    </row>
    <row r="700" spans="1:52" x14ac:dyDescent="0.25">
      <c r="A700" s="1" t="s">
        <v>2</v>
      </c>
      <c r="B700" s="2">
        <v>3.42</v>
      </c>
      <c r="C700" s="74">
        <f t="shared" si="107"/>
        <v>3.6708255376116048</v>
      </c>
      <c r="D700" s="70">
        <v>-112.407</v>
      </c>
      <c r="E700" s="10">
        <v>41.807000000000002</v>
      </c>
      <c r="F700" s="17">
        <v>7</v>
      </c>
      <c r="G700" s="1">
        <v>1984</v>
      </c>
      <c r="H700">
        <v>10</v>
      </c>
      <c r="I700">
        <v>15</v>
      </c>
      <c r="J700">
        <v>23</v>
      </c>
      <c r="K700">
        <v>23</v>
      </c>
      <c r="L700">
        <v>56.4</v>
      </c>
      <c r="M700" s="73">
        <f t="shared" si="108"/>
        <v>0.15312959783241839</v>
      </c>
      <c r="N700" s="2">
        <v>0.01</v>
      </c>
      <c r="O700" s="3" t="s">
        <v>236</v>
      </c>
      <c r="P700" s="76">
        <f>1/((1/U700^2)+(1/X700^2))</f>
        <v>2.3448673732318199E-2</v>
      </c>
      <c r="Q700" s="67">
        <f>(P700/U700^2*V700)+(P700/X700^2*Y700)</f>
        <v>3.6708255376116048</v>
      </c>
      <c r="R700" s="72">
        <f>SQRT(P700)</f>
        <v>0.15312959783241839</v>
      </c>
      <c r="S700" s="57">
        <v>3.42</v>
      </c>
      <c r="T700" s="14" t="s">
        <v>3</v>
      </c>
      <c r="U700" s="26">
        <v>0.20899999999999999</v>
      </c>
      <c r="V700" s="56">
        <f>0.791*S700+0.851</f>
        <v>3.5562200000000002</v>
      </c>
      <c r="W700" s="57">
        <v>3.85</v>
      </c>
      <c r="X700" s="72">
        <v>0.22500000000000001</v>
      </c>
      <c r="Y700" s="56">
        <f t="shared" si="114"/>
        <v>3.8036500000000002</v>
      </c>
      <c r="Z700" s="47"/>
      <c r="AA700" s="72"/>
      <c r="AB700" s="56"/>
      <c r="AC700" s="44"/>
      <c r="AD700" s="72"/>
      <c r="AE700" s="56"/>
      <c r="AF700" s="45"/>
      <c r="AG700" s="72"/>
      <c r="AH700" s="56"/>
      <c r="AI700" s="45"/>
      <c r="AK700" s="12"/>
      <c r="AL700" s="12"/>
      <c r="AM700" s="19"/>
      <c r="AQ700" s="13"/>
      <c r="AR700" s="13">
        <v>3.85</v>
      </c>
      <c r="AS700" s="13">
        <v>3.42</v>
      </c>
      <c r="AT700" s="14" t="s">
        <v>3</v>
      </c>
      <c r="AU700" s="13"/>
      <c r="AV700" s="13"/>
      <c r="AW700" s="12"/>
      <c r="AX700" s="12"/>
      <c r="AY700" s="13"/>
      <c r="AZ700" s="12"/>
    </row>
    <row r="701" spans="1:52" x14ac:dyDescent="0.25">
      <c r="A701" s="1" t="s">
        <v>2</v>
      </c>
      <c r="B701" s="31">
        <v>2.68</v>
      </c>
      <c r="C701" s="74">
        <f t="shared" si="107"/>
        <v>2.71672</v>
      </c>
      <c r="D701" s="70">
        <v>-112.95</v>
      </c>
      <c r="E701" s="10">
        <v>37.826000000000001</v>
      </c>
      <c r="F701" s="17">
        <v>1</v>
      </c>
      <c r="G701" s="1">
        <v>1984</v>
      </c>
      <c r="H701">
        <v>11</v>
      </c>
      <c r="I701">
        <v>22</v>
      </c>
      <c r="J701">
        <v>7</v>
      </c>
      <c r="K701">
        <v>28</v>
      </c>
      <c r="L701">
        <v>42.8</v>
      </c>
      <c r="M701" s="73">
        <f t="shared" si="108"/>
        <v>0.22500000000000001</v>
      </c>
      <c r="N701" s="2">
        <v>0.01</v>
      </c>
      <c r="O701" s="3" t="s">
        <v>235</v>
      </c>
      <c r="P701" s="76"/>
      <c r="Q701" s="67">
        <f>Y701</f>
        <v>2.71672</v>
      </c>
      <c r="R701" s="72">
        <f>X701</f>
        <v>0.22500000000000001</v>
      </c>
      <c r="S701" s="44"/>
      <c r="T701" s="14"/>
      <c r="W701" s="58">
        <v>2.68</v>
      </c>
      <c r="X701" s="72">
        <v>0.22500000000000001</v>
      </c>
      <c r="Y701" s="56">
        <f t="shared" si="114"/>
        <v>2.71672</v>
      </c>
      <c r="Z701" s="47"/>
      <c r="AA701" s="72"/>
      <c r="AB701" s="56"/>
      <c r="AC701" s="44"/>
      <c r="AD701" s="72"/>
      <c r="AE701" s="56"/>
      <c r="AF701" s="45"/>
      <c r="AG701" s="72"/>
      <c r="AH701" s="56"/>
      <c r="AI701" s="45"/>
      <c r="AK701" s="12"/>
      <c r="AL701" s="12"/>
      <c r="AM701" s="19"/>
      <c r="AQ701" s="13"/>
      <c r="AR701" s="24">
        <v>2.68</v>
      </c>
      <c r="AS701" s="13"/>
      <c r="AT701" s="14"/>
      <c r="AU701" s="13"/>
      <c r="AV701" s="13"/>
      <c r="AW701" s="12"/>
      <c r="AX701" s="12"/>
      <c r="AY701" s="13"/>
      <c r="AZ701" s="12"/>
    </row>
    <row r="702" spans="1:52" x14ac:dyDescent="0.25">
      <c r="A702" s="1" t="s">
        <v>2</v>
      </c>
      <c r="B702" s="31">
        <v>3.2</v>
      </c>
      <c r="C702" s="74">
        <f t="shared" si="107"/>
        <v>3.1998000000000002</v>
      </c>
      <c r="D702" s="70">
        <v>-113.568</v>
      </c>
      <c r="E702" s="10">
        <v>37.122999999999998</v>
      </c>
      <c r="F702" s="17">
        <v>1</v>
      </c>
      <c r="G702" s="1">
        <v>1984</v>
      </c>
      <c r="H702">
        <v>11</v>
      </c>
      <c r="I702">
        <v>25</v>
      </c>
      <c r="J702">
        <v>14</v>
      </c>
      <c r="K702">
        <v>6</v>
      </c>
      <c r="L702">
        <v>50.7</v>
      </c>
      <c r="M702" s="73">
        <f t="shared" si="108"/>
        <v>0.22500000000000001</v>
      </c>
      <c r="N702" s="2">
        <v>0.01</v>
      </c>
      <c r="O702" s="3" t="s">
        <v>235</v>
      </c>
      <c r="P702" s="76"/>
      <c r="Q702" s="67">
        <f>Y702</f>
        <v>3.1998000000000002</v>
      </c>
      <c r="R702" s="72">
        <f>X702</f>
        <v>0.22500000000000001</v>
      </c>
      <c r="S702" s="44"/>
      <c r="T702" s="14"/>
      <c r="W702" s="58">
        <v>3.2</v>
      </c>
      <c r="X702" s="72">
        <v>0.22500000000000001</v>
      </c>
      <c r="Y702" s="56">
        <f t="shared" si="114"/>
        <v>3.1998000000000002</v>
      </c>
      <c r="Z702" s="47"/>
      <c r="AA702" s="72"/>
      <c r="AB702" s="56"/>
      <c r="AC702" s="44"/>
      <c r="AD702" s="72"/>
      <c r="AE702" s="56"/>
      <c r="AF702" s="45"/>
      <c r="AG702" s="72"/>
      <c r="AH702" s="56"/>
      <c r="AI702" s="45"/>
      <c r="AK702" s="12"/>
      <c r="AL702" s="12"/>
      <c r="AM702" s="19"/>
      <c r="AQ702" s="13"/>
      <c r="AR702" s="24">
        <v>3.2</v>
      </c>
      <c r="AS702" s="13"/>
      <c r="AT702" s="14"/>
      <c r="AU702" s="13"/>
      <c r="AV702" s="13"/>
      <c r="AW702" s="12"/>
      <c r="AX702" s="12"/>
      <c r="AY702" s="13"/>
      <c r="AZ702" s="12"/>
    </row>
    <row r="703" spans="1:52" x14ac:dyDescent="0.25">
      <c r="A703" s="1" t="s">
        <v>2</v>
      </c>
      <c r="B703" s="31">
        <v>2.71</v>
      </c>
      <c r="C703" s="74">
        <f t="shared" si="107"/>
        <v>2.7445900000000001</v>
      </c>
      <c r="D703" s="70">
        <v>-113.565</v>
      </c>
      <c r="E703" s="10">
        <v>37.128</v>
      </c>
      <c r="F703" s="17">
        <v>1</v>
      </c>
      <c r="G703" s="1">
        <v>1984</v>
      </c>
      <c r="H703">
        <v>11</v>
      </c>
      <c r="I703">
        <v>25</v>
      </c>
      <c r="J703">
        <v>21</v>
      </c>
      <c r="K703">
        <v>24</v>
      </c>
      <c r="L703">
        <v>21.7</v>
      </c>
      <c r="M703" s="73">
        <f t="shared" si="108"/>
        <v>0.22500000000000001</v>
      </c>
      <c r="N703" s="2">
        <v>0.01</v>
      </c>
      <c r="O703" s="3" t="s">
        <v>235</v>
      </c>
      <c r="P703" s="76"/>
      <c r="Q703" s="67">
        <f>Y703</f>
        <v>2.7445900000000001</v>
      </c>
      <c r="R703" s="72">
        <f>X703</f>
        <v>0.22500000000000001</v>
      </c>
      <c r="S703" s="44"/>
      <c r="T703" s="14"/>
      <c r="W703" s="58">
        <v>2.71</v>
      </c>
      <c r="X703" s="72">
        <v>0.22500000000000001</v>
      </c>
      <c r="Y703" s="56">
        <f t="shared" si="114"/>
        <v>2.7445900000000001</v>
      </c>
      <c r="Z703" s="47"/>
      <c r="AA703" s="72"/>
      <c r="AB703" s="56"/>
      <c r="AC703" s="44"/>
      <c r="AD703" s="72"/>
      <c r="AE703" s="56"/>
      <c r="AF703" s="45"/>
      <c r="AG703" s="72"/>
      <c r="AH703" s="56"/>
      <c r="AI703" s="45"/>
      <c r="AK703" s="12"/>
      <c r="AL703" s="12"/>
      <c r="AM703" s="19"/>
      <c r="AQ703" s="13"/>
      <c r="AR703" s="24">
        <v>2.71</v>
      </c>
      <c r="AS703" s="13"/>
      <c r="AT703" s="14"/>
      <c r="AU703" s="13"/>
      <c r="AV703" s="13"/>
      <c r="AW703" s="12"/>
      <c r="AX703" s="12"/>
      <c r="AY703" s="13"/>
      <c r="AZ703" s="12"/>
    </row>
    <row r="704" spans="1:52" x14ac:dyDescent="0.25">
      <c r="A704" s="1" t="s">
        <v>2</v>
      </c>
      <c r="B704" s="31">
        <v>2.73</v>
      </c>
      <c r="C704" s="74">
        <f t="shared" si="107"/>
        <v>2.9060167481737507</v>
      </c>
      <c r="D704" s="70">
        <v>-111.47499999999999</v>
      </c>
      <c r="E704" s="10">
        <v>42.357999999999997</v>
      </c>
      <c r="F704" s="17">
        <v>0</v>
      </c>
      <c r="G704" s="1">
        <v>1984</v>
      </c>
      <c r="H704">
        <v>12</v>
      </c>
      <c r="I704">
        <v>8</v>
      </c>
      <c r="J704">
        <v>9</v>
      </c>
      <c r="K704">
        <v>41</v>
      </c>
      <c r="L704">
        <v>2.2000000000000002</v>
      </c>
      <c r="M704" s="73">
        <f t="shared" si="108"/>
        <v>0.16151704475634704</v>
      </c>
      <c r="N704" s="2">
        <v>0.01</v>
      </c>
      <c r="O704" s="3" t="s">
        <v>236</v>
      </c>
      <c r="P704" s="76">
        <f>1/((1/X704^2)+(1/AA704^2))</f>
        <v>2.6087755746823815E-2</v>
      </c>
      <c r="Q704" s="67">
        <f>(P704/X704^2*Y704)+(P704/AA704^2*AB704)</f>
        <v>2.9060167481737507</v>
      </c>
      <c r="R704" s="72">
        <f>SQRT(P704)</f>
        <v>0.16151704475634704</v>
      </c>
      <c r="S704" s="44"/>
      <c r="T704" s="14"/>
      <c r="W704" s="58">
        <v>2.73</v>
      </c>
      <c r="X704" s="72">
        <v>0.22500000000000001</v>
      </c>
      <c r="Y704" s="56">
        <f t="shared" si="114"/>
        <v>2.7631700000000001</v>
      </c>
      <c r="Z704" s="59">
        <v>2.9</v>
      </c>
      <c r="AA704" s="72">
        <v>0.23200000000000001</v>
      </c>
      <c r="AB704" s="56">
        <f>0.791*(Z704-0.11)+0.851</f>
        <v>3.05789</v>
      </c>
      <c r="AC704" s="44"/>
      <c r="AD704" s="72"/>
      <c r="AE704" s="56"/>
      <c r="AF704" s="45"/>
      <c r="AG704" s="72"/>
      <c r="AH704" s="56"/>
      <c r="AI704" s="45" t="s">
        <v>106</v>
      </c>
      <c r="AK704" s="12"/>
      <c r="AL704" s="12"/>
      <c r="AM704" s="19">
        <v>2.9</v>
      </c>
      <c r="AQ704" s="13"/>
      <c r="AR704" s="24">
        <v>2.73</v>
      </c>
      <c r="AS704" s="13"/>
      <c r="AT704" s="14"/>
      <c r="AU704" s="13"/>
      <c r="AV704" s="13"/>
      <c r="AW704" s="12"/>
      <c r="AX704" s="12"/>
      <c r="AY704" s="13"/>
      <c r="AZ704" s="12"/>
    </row>
    <row r="705" spans="1:53" x14ac:dyDescent="0.25">
      <c r="A705" s="1" t="s">
        <v>2</v>
      </c>
      <c r="B705" s="31">
        <v>2.4900000000000002</v>
      </c>
      <c r="C705" s="74">
        <f t="shared" si="107"/>
        <v>2.5402100000000001</v>
      </c>
      <c r="D705" s="70">
        <v>-111.467</v>
      </c>
      <c r="E705" s="10">
        <v>42.345999999999997</v>
      </c>
      <c r="F705" s="17">
        <v>2</v>
      </c>
      <c r="G705" s="1">
        <v>1984</v>
      </c>
      <c r="H705">
        <v>12</v>
      </c>
      <c r="I705">
        <v>9</v>
      </c>
      <c r="J705">
        <v>11</v>
      </c>
      <c r="K705">
        <v>56</v>
      </c>
      <c r="L705">
        <v>30.9</v>
      </c>
      <c r="M705" s="73">
        <f t="shared" si="108"/>
        <v>0.22500000000000001</v>
      </c>
      <c r="N705" s="2">
        <v>0.01</v>
      </c>
      <c r="O705" s="3" t="s">
        <v>235</v>
      </c>
      <c r="P705" s="76"/>
      <c r="Q705" s="67">
        <f>Y705</f>
        <v>2.5402100000000001</v>
      </c>
      <c r="R705" s="72">
        <f>X705</f>
        <v>0.22500000000000001</v>
      </c>
      <c r="S705" s="44"/>
      <c r="T705" s="14"/>
      <c r="W705" s="58">
        <v>2.4900000000000002</v>
      </c>
      <c r="X705" s="72">
        <v>0.22500000000000001</v>
      </c>
      <c r="Y705" s="56">
        <f t="shared" si="114"/>
        <v>2.5402100000000001</v>
      </c>
      <c r="Z705" s="47"/>
      <c r="AA705" s="72"/>
      <c r="AB705" s="56"/>
      <c r="AC705" s="44"/>
      <c r="AD705" s="72"/>
      <c r="AE705" s="56"/>
      <c r="AF705" s="45"/>
      <c r="AG705" s="72"/>
      <c r="AH705" s="56"/>
      <c r="AI705" s="45"/>
      <c r="AK705" s="12"/>
      <c r="AL705" s="12"/>
      <c r="AM705" s="19"/>
      <c r="AQ705" s="13"/>
      <c r="AR705" s="24">
        <v>2.4900000000000002</v>
      </c>
      <c r="AS705" s="13"/>
      <c r="AT705" s="14"/>
      <c r="AU705" s="13"/>
      <c r="AV705" s="13"/>
      <c r="AW705" s="12"/>
      <c r="AX705" s="12"/>
      <c r="AY705" s="13"/>
      <c r="AZ705" s="12"/>
    </row>
    <row r="706" spans="1:53" x14ac:dyDescent="0.25">
      <c r="A706" s="1" t="s">
        <v>2</v>
      </c>
      <c r="B706" s="2">
        <v>2.85</v>
      </c>
      <c r="C706" s="74">
        <f t="shared" ref="C706:C769" si="115">Q706</f>
        <v>3.0018026055778426</v>
      </c>
      <c r="D706" s="70">
        <v>-114.10899999999999</v>
      </c>
      <c r="E706" s="10">
        <v>37.715000000000003</v>
      </c>
      <c r="F706" s="17">
        <v>1</v>
      </c>
      <c r="G706" s="1">
        <v>1985</v>
      </c>
      <c r="H706">
        <v>1</v>
      </c>
      <c r="I706">
        <v>18</v>
      </c>
      <c r="J706">
        <v>15</v>
      </c>
      <c r="K706">
        <v>43</v>
      </c>
      <c r="L706">
        <v>13.3</v>
      </c>
      <c r="M706" s="73">
        <f t="shared" ref="M706:M769" si="116">R706</f>
        <v>0.16151704475634704</v>
      </c>
      <c r="N706" s="2">
        <v>0.01</v>
      </c>
      <c r="O706" s="3" t="s">
        <v>236</v>
      </c>
      <c r="P706" s="76">
        <f>1/((1/X706^2)+(1/AA706^2))</f>
        <v>2.6087755746823815E-2</v>
      </c>
      <c r="Q706" s="67">
        <f>(P706/X706^2*Y706)+(P706/AA706^2*AB706)</f>
        <v>3.0018026055778426</v>
      </c>
      <c r="R706" s="72">
        <f>SQRT(P706)</f>
        <v>0.16151704475634704</v>
      </c>
      <c r="S706" s="44"/>
      <c r="T706" s="14"/>
      <c r="W706" s="57">
        <v>2.85</v>
      </c>
      <c r="X706" s="72">
        <v>0.22500000000000001</v>
      </c>
      <c r="Y706" s="56">
        <f t="shared" si="114"/>
        <v>2.8746499999999999</v>
      </c>
      <c r="Z706" s="59">
        <v>3</v>
      </c>
      <c r="AA706" s="72">
        <v>0.23200000000000001</v>
      </c>
      <c r="AB706" s="56">
        <f>0.791*(Z706-0.11)+0.851</f>
        <v>3.1369900000000004</v>
      </c>
      <c r="AC706" s="44"/>
      <c r="AD706" s="72"/>
      <c r="AE706" s="56"/>
      <c r="AF706" s="45"/>
      <c r="AG706" s="72"/>
      <c r="AH706" s="56"/>
      <c r="AI706" s="45" t="s">
        <v>75</v>
      </c>
      <c r="AK706" s="12"/>
      <c r="AL706" s="12"/>
      <c r="AM706" s="19">
        <v>3</v>
      </c>
      <c r="AQ706" s="13"/>
      <c r="AR706" s="13">
        <v>2.85</v>
      </c>
      <c r="AS706" s="13"/>
      <c r="AT706" s="14"/>
      <c r="AU706" s="13"/>
      <c r="AV706" s="13"/>
      <c r="AW706" s="12"/>
      <c r="AX706" s="12"/>
      <c r="AY706" s="13"/>
      <c r="AZ706" s="12"/>
    </row>
    <row r="707" spans="1:53" ht="27.75" customHeight="1" x14ac:dyDescent="0.25">
      <c r="A707" s="1" t="s">
        <v>2</v>
      </c>
      <c r="B707" s="2">
        <v>2.67</v>
      </c>
      <c r="C707" s="74">
        <f t="shared" si="115"/>
        <v>2.70743</v>
      </c>
      <c r="D707" s="70">
        <v>-112.53100000000001</v>
      </c>
      <c r="E707" s="10">
        <v>41.89</v>
      </c>
      <c r="F707" s="17">
        <v>1</v>
      </c>
      <c r="G707" s="1">
        <v>1985</v>
      </c>
      <c r="H707">
        <v>1</v>
      </c>
      <c r="I707">
        <v>26</v>
      </c>
      <c r="J707">
        <v>15</v>
      </c>
      <c r="K707">
        <v>8</v>
      </c>
      <c r="L707">
        <v>6.7</v>
      </c>
      <c r="M707" s="73">
        <f t="shared" si="116"/>
        <v>0.22500000000000001</v>
      </c>
      <c r="N707" s="2">
        <v>0.01</v>
      </c>
      <c r="O707" s="3" t="s">
        <v>235</v>
      </c>
      <c r="P707" s="76"/>
      <c r="Q707" s="67">
        <f t="shared" ref="Q707:Q717" si="117">Y707</f>
        <v>2.70743</v>
      </c>
      <c r="R707" s="72">
        <f t="shared" ref="R707:R717" si="118">X707</f>
        <v>0.22500000000000001</v>
      </c>
      <c r="S707" s="44"/>
      <c r="T707" s="14"/>
      <c r="W707" s="57">
        <v>2.67</v>
      </c>
      <c r="X707" s="72">
        <v>0.22500000000000001</v>
      </c>
      <c r="Y707" s="56">
        <f t="shared" si="114"/>
        <v>2.70743</v>
      </c>
      <c r="Z707" s="47"/>
      <c r="AA707" s="72"/>
      <c r="AB707" s="56"/>
      <c r="AC707" s="44"/>
      <c r="AD707" s="72"/>
      <c r="AE707" s="56"/>
      <c r="AF707" s="45"/>
      <c r="AG707" s="72"/>
      <c r="AH707" s="56"/>
      <c r="AI707" s="45" t="s">
        <v>128</v>
      </c>
      <c r="AK707" s="12"/>
      <c r="AL707" s="12" t="s">
        <v>201</v>
      </c>
      <c r="AM707" s="19"/>
      <c r="AQ707" s="13"/>
      <c r="AR707" s="13">
        <v>2.67</v>
      </c>
      <c r="AS707" s="13"/>
      <c r="AT707" s="14"/>
      <c r="AU707" s="13"/>
      <c r="AV707" s="13"/>
      <c r="AW707" s="12"/>
      <c r="AX707" s="12"/>
      <c r="AY707" s="13"/>
      <c r="AZ707" s="29" t="s">
        <v>202</v>
      </c>
    </row>
    <row r="708" spans="1:53" ht="27.75" customHeight="1" x14ac:dyDescent="0.25">
      <c r="A708" s="1" t="s">
        <v>2</v>
      </c>
      <c r="B708" s="2">
        <v>3.05</v>
      </c>
      <c r="C708" s="74">
        <f t="shared" si="115"/>
        <v>3.0604499999999999</v>
      </c>
      <c r="D708" s="70">
        <v>-112.539</v>
      </c>
      <c r="E708" s="10">
        <v>41.89</v>
      </c>
      <c r="F708" s="17">
        <v>1</v>
      </c>
      <c r="G708" s="1">
        <v>1985</v>
      </c>
      <c r="H708">
        <v>1</v>
      </c>
      <c r="I708">
        <v>27</v>
      </c>
      <c r="J708">
        <v>10</v>
      </c>
      <c r="K708">
        <v>46</v>
      </c>
      <c r="L708">
        <v>49.6</v>
      </c>
      <c r="M708" s="73">
        <f t="shared" si="116"/>
        <v>0.22500000000000001</v>
      </c>
      <c r="N708" s="2">
        <v>0.01</v>
      </c>
      <c r="O708" s="3" t="s">
        <v>235</v>
      </c>
      <c r="P708" s="76"/>
      <c r="Q708" s="67">
        <f t="shared" si="117"/>
        <v>3.0604499999999999</v>
      </c>
      <c r="R708" s="72">
        <f t="shared" si="118"/>
        <v>0.22500000000000001</v>
      </c>
      <c r="S708" s="44"/>
      <c r="T708" s="14"/>
      <c r="W708" s="57">
        <v>3.05</v>
      </c>
      <c r="X708" s="72">
        <v>0.22500000000000001</v>
      </c>
      <c r="Y708" s="56">
        <f t="shared" si="114"/>
        <v>3.0604499999999999</v>
      </c>
      <c r="Z708" s="47"/>
      <c r="AA708" s="72"/>
      <c r="AB708" s="56"/>
      <c r="AC708" s="44"/>
      <c r="AD708" s="72"/>
      <c r="AE708" s="56"/>
      <c r="AF708" s="45"/>
      <c r="AG708" s="72"/>
      <c r="AH708" s="56"/>
      <c r="AI708" s="45" t="s">
        <v>123</v>
      </c>
      <c r="AK708" s="12"/>
      <c r="AL708" s="12" t="s">
        <v>157</v>
      </c>
      <c r="AM708" s="19"/>
      <c r="AQ708" s="13"/>
      <c r="AR708" s="13">
        <v>3.05</v>
      </c>
      <c r="AS708" s="13"/>
      <c r="AT708" s="14"/>
      <c r="AU708" s="13"/>
      <c r="AV708" s="13"/>
      <c r="AW708" s="12"/>
      <c r="AX708" s="12"/>
      <c r="AY708" s="13"/>
      <c r="AZ708" s="29" t="s">
        <v>203</v>
      </c>
    </row>
    <row r="709" spans="1:53" x14ac:dyDescent="0.25">
      <c r="A709" s="1" t="s">
        <v>2</v>
      </c>
      <c r="B709" s="2">
        <v>2.48</v>
      </c>
      <c r="C709" s="74">
        <f t="shared" si="115"/>
        <v>2.5309200000000001</v>
      </c>
      <c r="D709" s="70">
        <v>-112.532</v>
      </c>
      <c r="E709" s="10">
        <v>41.878999999999998</v>
      </c>
      <c r="F709" s="17">
        <v>1</v>
      </c>
      <c r="G709" s="1">
        <v>1985</v>
      </c>
      <c r="H709">
        <v>1</v>
      </c>
      <c r="I709">
        <v>29</v>
      </c>
      <c r="J709">
        <v>16</v>
      </c>
      <c r="K709">
        <v>23</v>
      </c>
      <c r="L709">
        <v>31</v>
      </c>
      <c r="M709" s="73">
        <f t="shared" si="116"/>
        <v>0.22500000000000001</v>
      </c>
      <c r="N709" s="2">
        <v>0.01</v>
      </c>
      <c r="O709" s="3" t="s">
        <v>235</v>
      </c>
      <c r="P709" s="76"/>
      <c r="Q709" s="67">
        <f t="shared" si="117"/>
        <v>2.5309200000000001</v>
      </c>
      <c r="R709" s="72">
        <f t="shared" si="118"/>
        <v>0.22500000000000001</v>
      </c>
      <c r="S709" s="44"/>
      <c r="T709" s="14"/>
      <c r="W709" s="57">
        <v>2.48</v>
      </c>
      <c r="X709" s="72">
        <v>0.22500000000000001</v>
      </c>
      <c r="Y709" s="56">
        <f t="shared" si="114"/>
        <v>2.5309200000000001</v>
      </c>
      <c r="Z709" s="47"/>
      <c r="AA709" s="72"/>
      <c r="AB709" s="56"/>
      <c r="AC709" s="44"/>
      <c r="AD709" s="72"/>
      <c r="AE709" s="56"/>
      <c r="AF709" s="45"/>
      <c r="AG709" s="72"/>
      <c r="AH709" s="56"/>
      <c r="AI709" s="45"/>
      <c r="AK709" s="12"/>
      <c r="AL709" s="12"/>
      <c r="AM709" s="19"/>
      <c r="AQ709" s="13"/>
      <c r="AR709" s="13">
        <v>2.48</v>
      </c>
      <c r="AS709" s="13"/>
      <c r="AT709" s="14"/>
      <c r="AU709" s="13"/>
      <c r="AV709" s="13"/>
      <c r="AW709" s="12"/>
      <c r="AX709" s="12"/>
      <c r="AY709" s="13"/>
      <c r="AZ709" s="12"/>
    </row>
    <row r="710" spans="1:53" x14ac:dyDescent="0.25">
      <c r="A710" s="1" t="s">
        <v>2</v>
      </c>
      <c r="B710" s="2">
        <v>2.4500000000000002</v>
      </c>
      <c r="C710" s="74">
        <f t="shared" si="115"/>
        <v>2.50305</v>
      </c>
      <c r="D710" s="70">
        <v>-111.52800000000001</v>
      </c>
      <c r="E710" s="10">
        <v>40.881</v>
      </c>
      <c r="F710" s="17">
        <v>1</v>
      </c>
      <c r="G710" s="1">
        <v>1985</v>
      </c>
      <c r="H710">
        <v>2</v>
      </c>
      <c r="I710">
        <v>6</v>
      </c>
      <c r="J710">
        <v>18</v>
      </c>
      <c r="K710">
        <v>49</v>
      </c>
      <c r="L710">
        <v>51.3</v>
      </c>
      <c r="M710" s="73">
        <f t="shared" si="116"/>
        <v>0.22500000000000001</v>
      </c>
      <c r="N710" s="2">
        <v>0.01</v>
      </c>
      <c r="O710" s="3" t="s">
        <v>235</v>
      </c>
      <c r="P710" s="76"/>
      <c r="Q710" s="67">
        <f t="shared" si="117"/>
        <v>2.50305</v>
      </c>
      <c r="R710" s="72">
        <f t="shared" si="118"/>
        <v>0.22500000000000001</v>
      </c>
      <c r="S710" s="44"/>
      <c r="T710" s="14"/>
      <c r="W710" s="57">
        <v>2.4500000000000002</v>
      </c>
      <c r="X710" s="72">
        <v>0.22500000000000001</v>
      </c>
      <c r="Y710" s="56">
        <f t="shared" si="114"/>
        <v>2.50305</v>
      </c>
      <c r="Z710" s="47"/>
      <c r="AA710" s="72"/>
      <c r="AB710" s="56"/>
      <c r="AC710" s="44"/>
      <c r="AD710" s="72"/>
      <c r="AE710" s="56"/>
      <c r="AF710" s="45"/>
      <c r="AG710" s="72"/>
      <c r="AH710" s="56"/>
      <c r="AI710" s="45"/>
      <c r="AK710" s="12"/>
      <c r="AL710" s="12"/>
      <c r="AM710" s="19"/>
      <c r="AQ710" s="13"/>
      <c r="AR710" s="13">
        <v>2.4500000000000002</v>
      </c>
      <c r="AS710" s="13"/>
      <c r="AT710" s="14"/>
      <c r="AU710" s="13"/>
      <c r="AV710" s="13"/>
      <c r="AW710" s="12"/>
      <c r="AX710" s="12"/>
      <c r="AY710" s="13"/>
      <c r="AZ710" s="12"/>
    </row>
    <row r="711" spans="1:53" x14ac:dyDescent="0.25">
      <c r="A711" s="1" t="s">
        <v>2</v>
      </c>
      <c r="B711" s="2">
        <v>2.98</v>
      </c>
      <c r="C711" s="74">
        <f t="shared" si="115"/>
        <v>2.9954200000000002</v>
      </c>
      <c r="D711" s="70">
        <v>-114.02500000000001</v>
      </c>
      <c r="E711" s="10">
        <v>40.305999999999997</v>
      </c>
      <c r="F711" s="17">
        <v>6</v>
      </c>
      <c r="G711" s="1">
        <v>1985</v>
      </c>
      <c r="H711">
        <v>2</v>
      </c>
      <c r="I711">
        <v>8</v>
      </c>
      <c r="J711">
        <v>1</v>
      </c>
      <c r="K711">
        <v>7</v>
      </c>
      <c r="L711">
        <v>57.7</v>
      </c>
      <c r="M711" s="73">
        <f t="shared" si="116"/>
        <v>0.22500000000000001</v>
      </c>
      <c r="N711" s="2">
        <v>0.01</v>
      </c>
      <c r="O711" s="3" t="s">
        <v>235</v>
      </c>
      <c r="P711" s="76"/>
      <c r="Q711" s="67">
        <f t="shared" si="117"/>
        <v>2.9954200000000002</v>
      </c>
      <c r="R711" s="72">
        <f t="shared" si="118"/>
        <v>0.22500000000000001</v>
      </c>
      <c r="S711" s="44"/>
      <c r="T711" s="14"/>
      <c r="W711" s="57">
        <v>2.98</v>
      </c>
      <c r="X711" s="72">
        <v>0.22500000000000001</v>
      </c>
      <c r="Y711" s="56">
        <f t="shared" si="114"/>
        <v>2.9954200000000002</v>
      </c>
      <c r="Z711" s="47"/>
      <c r="AA711" s="72"/>
      <c r="AB711" s="56"/>
      <c r="AC711" s="44"/>
      <c r="AD711" s="72"/>
      <c r="AE711" s="56"/>
      <c r="AF711" s="45"/>
      <c r="AG711" s="72"/>
      <c r="AH711" s="56"/>
      <c r="AI711" s="45"/>
      <c r="AK711" s="12"/>
      <c r="AL711" s="12"/>
      <c r="AM711" s="19"/>
      <c r="AQ711" s="13"/>
      <c r="AR711" s="13">
        <v>2.98</v>
      </c>
      <c r="AS711" s="13"/>
      <c r="AT711" s="14"/>
      <c r="AU711" s="13"/>
      <c r="AV711" s="13"/>
      <c r="AW711" s="12"/>
      <c r="AX711" s="12"/>
      <c r="AY711" s="13"/>
      <c r="AZ711" s="12"/>
    </row>
    <row r="712" spans="1:53" x14ac:dyDescent="0.25">
      <c r="A712" s="1" t="s">
        <v>2</v>
      </c>
      <c r="B712" s="2">
        <v>2.5299999999999998</v>
      </c>
      <c r="C712" s="74">
        <f t="shared" si="115"/>
        <v>2.5773699999999997</v>
      </c>
      <c r="D712" s="70">
        <v>-111.822</v>
      </c>
      <c r="E712" s="10">
        <v>42.463999999999999</v>
      </c>
      <c r="F712" s="17">
        <v>7</v>
      </c>
      <c r="G712" s="1">
        <v>1985</v>
      </c>
      <c r="H712">
        <v>2</v>
      </c>
      <c r="I712">
        <v>24</v>
      </c>
      <c r="J712">
        <v>5</v>
      </c>
      <c r="K712">
        <v>37</v>
      </c>
      <c r="L712">
        <v>13.2</v>
      </c>
      <c r="M712" s="73">
        <f t="shared" si="116"/>
        <v>0.22500000000000001</v>
      </c>
      <c r="N712" s="2">
        <v>0.01</v>
      </c>
      <c r="O712" s="3" t="s">
        <v>235</v>
      </c>
      <c r="P712" s="76"/>
      <c r="Q712" s="67">
        <f t="shared" si="117"/>
        <v>2.5773699999999997</v>
      </c>
      <c r="R712" s="72">
        <f t="shared" si="118"/>
        <v>0.22500000000000001</v>
      </c>
      <c r="S712" s="44"/>
      <c r="T712" s="14"/>
      <c r="W712" s="57">
        <v>2.5299999999999998</v>
      </c>
      <c r="X712" s="72">
        <v>0.22500000000000001</v>
      </c>
      <c r="Y712" s="56">
        <f t="shared" si="114"/>
        <v>2.5773699999999997</v>
      </c>
      <c r="Z712" s="47"/>
      <c r="AA712" s="72"/>
      <c r="AB712" s="56"/>
      <c r="AC712" s="44"/>
      <c r="AD712" s="72"/>
      <c r="AE712" s="56"/>
      <c r="AF712" s="45"/>
      <c r="AG712" s="72"/>
      <c r="AH712" s="56"/>
      <c r="AI712" s="45" t="s">
        <v>90</v>
      </c>
      <c r="AK712" s="12"/>
      <c r="AL712" s="12"/>
      <c r="AM712" s="19"/>
      <c r="AQ712" s="13"/>
      <c r="AR712" s="13">
        <v>2.5299999999999998</v>
      </c>
      <c r="AS712" s="13"/>
      <c r="AT712" s="14"/>
      <c r="AU712" s="13"/>
      <c r="AV712" s="13"/>
      <c r="AW712" s="12"/>
      <c r="AX712" s="12"/>
      <c r="AY712" s="13"/>
      <c r="AZ712" s="12"/>
      <c r="BA712" s="12"/>
    </row>
    <row r="713" spans="1:53" x14ac:dyDescent="0.25">
      <c r="A713" s="1" t="s">
        <v>2</v>
      </c>
      <c r="B713" s="2">
        <v>2.48</v>
      </c>
      <c r="C713" s="74">
        <f t="shared" si="115"/>
        <v>2.5309200000000001</v>
      </c>
      <c r="D713" s="70">
        <v>-112.151</v>
      </c>
      <c r="E713" s="10">
        <v>38.098999999999997</v>
      </c>
      <c r="F713" s="17">
        <v>0</v>
      </c>
      <c r="G713" s="1">
        <v>1985</v>
      </c>
      <c r="H713">
        <v>3</v>
      </c>
      <c r="I713">
        <v>7</v>
      </c>
      <c r="J713">
        <v>8</v>
      </c>
      <c r="K713">
        <v>10</v>
      </c>
      <c r="L713">
        <v>51.1</v>
      </c>
      <c r="M713" s="73">
        <f t="shared" si="116"/>
        <v>0.22500000000000001</v>
      </c>
      <c r="N713" s="2">
        <v>0.01</v>
      </c>
      <c r="O713" s="3" t="s">
        <v>235</v>
      </c>
      <c r="P713" s="76"/>
      <c r="Q713" s="67">
        <f t="shared" si="117"/>
        <v>2.5309200000000001</v>
      </c>
      <c r="R713" s="72">
        <f t="shared" si="118"/>
        <v>0.22500000000000001</v>
      </c>
      <c r="S713" s="44"/>
      <c r="T713" s="14"/>
      <c r="W713" s="57">
        <v>2.48</v>
      </c>
      <c r="X713" s="72">
        <v>0.22500000000000001</v>
      </c>
      <c r="Y713" s="56">
        <f t="shared" si="114"/>
        <v>2.5309200000000001</v>
      </c>
      <c r="Z713" s="47"/>
      <c r="AA713" s="72"/>
      <c r="AB713" s="56"/>
      <c r="AC713" s="44"/>
      <c r="AD713" s="72"/>
      <c r="AE713" s="56"/>
      <c r="AF713" s="45"/>
      <c r="AG713" s="72"/>
      <c r="AH713" s="56"/>
      <c r="AI713" s="45"/>
      <c r="AK713" s="12"/>
      <c r="AL713" s="12"/>
      <c r="AM713" s="19"/>
      <c r="AQ713" s="13"/>
      <c r="AR713" s="13">
        <v>2.48</v>
      </c>
      <c r="AS713" s="13"/>
      <c r="AT713" s="14"/>
      <c r="AU713" s="13"/>
      <c r="AV713" s="13"/>
      <c r="AW713" s="12"/>
      <c r="AX713" s="12"/>
      <c r="AY713" s="13"/>
      <c r="AZ713" s="12"/>
      <c r="BA713" s="12"/>
    </row>
    <row r="714" spans="1:53" x14ac:dyDescent="0.25">
      <c r="A714" s="1" t="s">
        <v>2</v>
      </c>
      <c r="B714" s="31">
        <v>3.09</v>
      </c>
      <c r="C714" s="74">
        <f t="shared" si="115"/>
        <v>3.09761</v>
      </c>
      <c r="D714" s="70">
        <v>-112.10299999999999</v>
      </c>
      <c r="E714" s="10">
        <v>38.06</v>
      </c>
      <c r="F714" s="17">
        <v>1</v>
      </c>
      <c r="G714" s="1">
        <v>1985</v>
      </c>
      <c r="H714">
        <v>3</v>
      </c>
      <c r="I714">
        <v>26</v>
      </c>
      <c r="J714">
        <v>8</v>
      </c>
      <c r="K714">
        <v>38</v>
      </c>
      <c r="L714">
        <v>42.8</v>
      </c>
      <c r="M714" s="73">
        <f t="shared" si="116"/>
        <v>0.22500000000000001</v>
      </c>
      <c r="N714" s="2">
        <v>0.01</v>
      </c>
      <c r="O714" s="3" t="s">
        <v>235</v>
      </c>
      <c r="P714" s="76"/>
      <c r="Q714" s="67">
        <f t="shared" si="117"/>
        <v>3.09761</v>
      </c>
      <c r="R714" s="72">
        <f t="shared" si="118"/>
        <v>0.22500000000000001</v>
      </c>
      <c r="S714" s="44"/>
      <c r="T714" s="14"/>
      <c r="W714" s="58">
        <v>3.09</v>
      </c>
      <c r="X714" s="72">
        <v>0.22500000000000001</v>
      </c>
      <c r="Y714" s="56">
        <f t="shared" si="114"/>
        <v>3.09761</v>
      </c>
      <c r="Z714" s="47"/>
      <c r="AA714" s="72"/>
      <c r="AB714" s="56"/>
      <c r="AC714" s="44"/>
      <c r="AD714" s="72"/>
      <c r="AE714" s="56"/>
      <c r="AF714" s="45"/>
      <c r="AG714" s="72"/>
      <c r="AH714" s="56"/>
      <c r="AI714" s="45"/>
      <c r="AK714" s="12"/>
      <c r="AL714" s="12"/>
      <c r="AM714" s="19"/>
      <c r="AQ714" s="13"/>
      <c r="AR714" s="24">
        <v>3.09</v>
      </c>
      <c r="AS714" s="13"/>
      <c r="AT714" s="14"/>
      <c r="AU714" s="13"/>
      <c r="AV714" s="13"/>
      <c r="AW714" s="12"/>
      <c r="AX714" s="12"/>
      <c r="AY714" s="13"/>
      <c r="AZ714" s="12"/>
      <c r="BA714" s="12"/>
    </row>
    <row r="715" spans="1:53" x14ac:dyDescent="0.25">
      <c r="A715" s="1" t="s">
        <v>2</v>
      </c>
      <c r="B715" s="31">
        <v>2.7</v>
      </c>
      <c r="C715" s="74">
        <f t="shared" si="115"/>
        <v>2.7353000000000001</v>
      </c>
      <c r="D715" s="70">
        <v>-111.572</v>
      </c>
      <c r="E715" s="10">
        <v>42.404000000000003</v>
      </c>
      <c r="F715" s="17">
        <v>1</v>
      </c>
      <c r="G715" s="1">
        <v>1985</v>
      </c>
      <c r="H715">
        <v>4</v>
      </c>
      <c r="I715">
        <v>5</v>
      </c>
      <c r="J715">
        <v>5</v>
      </c>
      <c r="K715">
        <v>43</v>
      </c>
      <c r="L715">
        <v>26.5</v>
      </c>
      <c r="M715" s="73">
        <f t="shared" si="116"/>
        <v>0.22500000000000001</v>
      </c>
      <c r="N715" s="2">
        <v>0.01</v>
      </c>
      <c r="O715" s="3" t="s">
        <v>235</v>
      </c>
      <c r="P715" s="76"/>
      <c r="Q715" s="67">
        <f t="shared" si="117"/>
        <v>2.7353000000000001</v>
      </c>
      <c r="R715" s="72">
        <f t="shared" si="118"/>
        <v>0.22500000000000001</v>
      </c>
      <c r="S715" s="44"/>
      <c r="T715" s="14"/>
      <c r="W715" s="58">
        <v>2.7</v>
      </c>
      <c r="X715" s="72">
        <v>0.22500000000000001</v>
      </c>
      <c r="Y715" s="56">
        <f t="shared" si="114"/>
        <v>2.7353000000000001</v>
      </c>
      <c r="Z715" s="47"/>
      <c r="AA715" s="72"/>
      <c r="AB715" s="56"/>
      <c r="AC715" s="44"/>
      <c r="AD715" s="72"/>
      <c r="AE715" s="56"/>
      <c r="AF715" s="45"/>
      <c r="AG715" s="72"/>
      <c r="AH715" s="56"/>
      <c r="AI715" s="45"/>
      <c r="AK715" s="12"/>
      <c r="AL715" s="12"/>
      <c r="AM715" s="19"/>
      <c r="AQ715" s="13"/>
      <c r="AR715" s="24">
        <v>2.7</v>
      </c>
      <c r="AS715" s="13"/>
      <c r="AT715" s="14"/>
      <c r="AU715" s="13"/>
      <c r="AV715" s="13"/>
      <c r="AW715" s="12"/>
      <c r="AX715" s="12"/>
      <c r="AY715" s="13"/>
      <c r="AZ715" s="12"/>
    </row>
    <row r="716" spans="1:53" x14ac:dyDescent="0.25">
      <c r="A716" s="1" t="s">
        <v>2</v>
      </c>
      <c r="B716" s="31">
        <v>2.46</v>
      </c>
      <c r="C716" s="74">
        <f t="shared" si="115"/>
        <v>2.51234</v>
      </c>
      <c r="D716" s="70">
        <v>-112.68600000000001</v>
      </c>
      <c r="E716" s="10">
        <v>37.409999999999997</v>
      </c>
      <c r="F716" s="17">
        <v>2</v>
      </c>
      <c r="G716" s="1">
        <v>1985</v>
      </c>
      <c r="H716">
        <v>4</v>
      </c>
      <c r="I716">
        <v>11</v>
      </c>
      <c r="J716">
        <v>4</v>
      </c>
      <c r="K716">
        <v>25</v>
      </c>
      <c r="L716">
        <v>43.5</v>
      </c>
      <c r="M716" s="73">
        <f t="shared" si="116"/>
        <v>0.22500000000000001</v>
      </c>
      <c r="N716" s="2">
        <v>0.01</v>
      </c>
      <c r="O716" s="3" t="s">
        <v>235</v>
      </c>
      <c r="P716" s="76"/>
      <c r="Q716" s="67">
        <f t="shared" si="117"/>
        <v>2.51234</v>
      </c>
      <c r="R716" s="72">
        <f t="shared" si="118"/>
        <v>0.22500000000000001</v>
      </c>
      <c r="S716" s="44"/>
      <c r="T716" s="14"/>
      <c r="W716" s="58">
        <v>2.46</v>
      </c>
      <c r="X716" s="72">
        <v>0.22500000000000001</v>
      </c>
      <c r="Y716" s="56">
        <f t="shared" si="114"/>
        <v>2.51234</v>
      </c>
      <c r="Z716" s="47"/>
      <c r="AA716" s="72"/>
      <c r="AB716" s="56"/>
      <c r="AC716" s="44"/>
      <c r="AD716" s="72"/>
      <c r="AE716" s="56"/>
      <c r="AF716" s="45"/>
      <c r="AG716" s="72"/>
      <c r="AH716" s="56"/>
      <c r="AI716" s="45"/>
      <c r="AK716" s="12"/>
      <c r="AL716" s="12"/>
      <c r="AM716" s="19"/>
      <c r="AQ716" s="13"/>
      <c r="AR716" s="24">
        <v>2.46</v>
      </c>
      <c r="AS716" s="13"/>
      <c r="AT716" s="14"/>
      <c r="AU716" s="13"/>
      <c r="AV716" s="13"/>
      <c r="AW716" s="12"/>
      <c r="AX716" s="12"/>
      <c r="AY716" s="13"/>
      <c r="AZ716" s="12"/>
    </row>
    <row r="717" spans="1:53" x14ac:dyDescent="0.25">
      <c r="A717" s="1" t="s">
        <v>2</v>
      </c>
      <c r="B717" s="31">
        <v>2.93</v>
      </c>
      <c r="C717" s="74">
        <f t="shared" si="115"/>
        <v>2.9489700000000001</v>
      </c>
      <c r="D717" s="70">
        <v>-111.623</v>
      </c>
      <c r="E717" s="10">
        <v>39.61</v>
      </c>
      <c r="F717" s="17">
        <v>3</v>
      </c>
      <c r="G717" s="1">
        <v>1985</v>
      </c>
      <c r="H717">
        <v>5</v>
      </c>
      <c r="I717">
        <v>7</v>
      </c>
      <c r="J717">
        <v>11</v>
      </c>
      <c r="K717">
        <v>23</v>
      </c>
      <c r="L717">
        <v>8.8000000000000007</v>
      </c>
      <c r="M717" s="73">
        <f t="shared" si="116"/>
        <v>0.22500000000000001</v>
      </c>
      <c r="N717" s="2">
        <v>0.01</v>
      </c>
      <c r="O717" s="3" t="s">
        <v>235</v>
      </c>
      <c r="P717" s="76"/>
      <c r="Q717" s="67">
        <f t="shared" si="117"/>
        <v>2.9489700000000001</v>
      </c>
      <c r="R717" s="72">
        <f t="shared" si="118"/>
        <v>0.22500000000000001</v>
      </c>
      <c r="S717" s="44"/>
      <c r="T717" s="14"/>
      <c r="W717" s="58">
        <v>2.93</v>
      </c>
      <c r="X717" s="72">
        <v>0.22500000000000001</v>
      </c>
      <c r="Y717" s="56">
        <f t="shared" si="114"/>
        <v>2.9489700000000001</v>
      </c>
      <c r="Z717" s="47"/>
      <c r="AA717" s="72"/>
      <c r="AB717" s="56"/>
      <c r="AC717" s="44"/>
      <c r="AD717" s="72"/>
      <c r="AE717" s="56"/>
      <c r="AF717" s="45"/>
      <c r="AG717" s="72"/>
      <c r="AH717" s="56"/>
      <c r="AI717" s="45"/>
      <c r="AK717" s="12"/>
      <c r="AL717" s="12"/>
      <c r="AM717" s="19"/>
      <c r="AQ717" s="13"/>
      <c r="AR717" s="24">
        <v>2.93</v>
      </c>
      <c r="AS717" s="13"/>
      <c r="AT717" s="14"/>
      <c r="AU717" s="13"/>
      <c r="AV717" s="13"/>
      <c r="AW717" s="12"/>
      <c r="AX717" s="12"/>
      <c r="AY717" s="13"/>
      <c r="AZ717" s="12"/>
    </row>
    <row r="718" spans="1:53" x14ac:dyDescent="0.25">
      <c r="A718" s="1" t="s">
        <v>2</v>
      </c>
      <c r="B718" s="2">
        <v>2.74</v>
      </c>
      <c r="C718" s="74">
        <f t="shared" si="115"/>
        <v>2.8724653255655879</v>
      </c>
      <c r="D718" s="70">
        <v>-111.483</v>
      </c>
      <c r="E718" s="10">
        <v>39.17</v>
      </c>
      <c r="F718" s="17">
        <v>0</v>
      </c>
      <c r="G718" s="1">
        <v>1985</v>
      </c>
      <c r="H718">
        <v>6</v>
      </c>
      <c r="I718">
        <v>11</v>
      </c>
      <c r="J718">
        <v>7</v>
      </c>
      <c r="K718">
        <v>21</v>
      </c>
      <c r="L718">
        <v>44.9</v>
      </c>
      <c r="M718" s="73">
        <f t="shared" si="116"/>
        <v>0.16151704475634704</v>
      </c>
      <c r="N718" s="2">
        <v>0.01</v>
      </c>
      <c r="O718" s="3" t="s">
        <v>236</v>
      </c>
      <c r="P718" s="76">
        <f>1/((1/X718^2)+(1/AA718^2))</f>
        <v>2.6087755746823815E-2</v>
      </c>
      <c r="Q718" s="67">
        <f>(P718/X718^2*Y718)+(P718/AA718^2*AB718)</f>
        <v>2.8724653255655879</v>
      </c>
      <c r="R718" s="72">
        <f>SQRT(P718)</f>
        <v>0.16151704475634704</v>
      </c>
      <c r="S718" s="44"/>
      <c r="T718" s="14"/>
      <c r="W718" s="57">
        <v>2.74</v>
      </c>
      <c r="X718" s="72">
        <v>0.22500000000000001</v>
      </c>
      <c r="Y718" s="56">
        <f t="shared" si="114"/>
        <v>2.7724600000000001</v>
      </c>
      <c r="Z718" s="59">
        <v>2.8</v>
      </c>
      <c r="AA718" s="72">
        <v>0.23200000000000001</v>
      </c>
      <c r="AB718" s="56">
        <f>0.791*(Z718-0.11)+0.851</f>
        <v>2.97879</v>
      </c>
      <c r="AC718" s="44"/>
      <c r="AD718" s="72"/>
      <c r="AE718" s="56"/>
      <c r="AF718" s="45"/>
      <c r="AG718" s="72"/>
      <c r="AH718" s="56"/>
      <c r="AI718" s="45" t="s">
        <v>44</v>
      </c>
      <c r="AK718" s="12"/>
      <c r="AL718" s="12"/>
      <c r="AM718" s="19">
        <v>32.799999999999997</v>
      </c>
      <c r="AQ718" s="13"/>
      <c r="AR718" s="13">
        <v>2.74</v>
      </c>
      <c r="AS718" s="13"/>
      <c r="AT718" s="14"/>
      <c r="AU718" s="13"/>
      <c r="AV718" s="13"/>
      <c r="AW718" s="12"/>
      <c r="AX718" s="12"/>
      <c r="AY718" s="13"/>
      <c r="AZ718" s="12"/>
    </row>
    <row r="719" spans="1:53" s="12" customFormat="1" x14ac:dyDescent="0.25">
      <c r="A719" s="1" t="s">
        <v>2</v>
      </c>
      <c r="B719" s="2">
        <v>3.08</v>
      </c>
      <c r="C719" s="74">
        <f t="shared" si="115"/>
        <v>3.08832</v>
      </c>
      <c r="D719" s="70">
        <v>-113.825</v>
      </c>
      <c r="E719" s="10">
        <v>37.792000000000002</v>
      </c>
      <c r="F719" s="17">
        <v>9</v>
      </c>
      <c r="G719" s="1">
        <v>1985</v>
      </c>
      <c r="H719">
        <v>6</v>
      </c>
      <c r="I719">
        <v>19</v>
      </c>
      <c r="J719">
        <v>17</v>
      </c>
      <c r="K719">
        <v>45</v>
      </c>
      <c r="L719">
        <v>49.9</v>
      </c>
      <c r="M719" s="73">
        <f t="shared" si="116"/>
        <v>0.22500000000000001</v>
      </c>
      <c r="N719" s="2">
        <v>0.01</v>
      </c>
      <c r="O719" s="3" t="s">
        <v>235</v>
      </c>
      <c r="P719" s="76"/>
      <c r="Q719" s="67">
        <f>Y719</f>
        <v>3.08832</v>
      </c>
      <c r="R719" s="72">
        <f>X719</f>
        <v>0.22500000000000001</v>
      </c>
      <c r="S719" s="44"/>
      <c r="T719" s="14"/>
      <c r="U719" s="26"/>
      <c r="V719" s="56"/>
      <c r="W719" s="57">
        <v>3.08</v>
      </c>
      <c r="X719" s="72">
        <v>0.22500000000000001</v>
      </c>
      <c r="Y719" s="56">
        <f t="shared" ref="Y719:Y749" si="119">0.929*W719+0.227</f>
        <v>3.08832</v>
      </c>
      <c r="Z719" s="47"/>
      <c r="AA719" s="72"/>
      <c r="AB719" s="56"/>
      <c r="AC719" s="44"/>
      <c r="AD719" s="72"/>
      <c r="AE719" s="56"/>
      <c r="AF719" s="45"/>
      <c r="AG719" s="72"/>
      <c r="AH719" s="56"/>
      <c r="AI719" s="45" t="s">
        <v>78</v>
      </c>
      <c r="AJ719" s="13"/>
      <c r="AM719" s="19"/>
      <c r="AP719" s="13"/>
      <c r="AQ719" s="13"/>
      <c r="AR719" s="13">
        <v>3.08</v>
      </c>
      <c r="AS719" s="13"/>
      <c r="AT719" s="14"/>
      <c r="AU719" s="13"/>
      <c r="AV719" s="13"/>
      <c r="AY719" s="13"/>
      <c r="BA719"/>
    </row>
    <row r="720" spans="1:53" s="12" customFormat="1" x14ac:dyDescent="0.25">
      <c r="A720" s="1" t="s">
        <v>2</v>
      </c>
      <c r="B720" s="2">
        <v>2.5099999999999998</v>
      </c>
      <c r="C720" s="74">
        <f t="shared" si="115"/>
        <v>2.5587899999999997</v>
      </c>
      <c r="D720" s="70">
        <v>-111.953</v>
      </c>
      <c r="E720" s="10">
        <v>42.072000000000003</v>
      </c>
      <c r="F720" s="17">
        <v>0</v>
      </c>
      <c r="G720" s="1">
        <v>1985</v>
      </c>
      <c r="H720">
        <v>6</v>
      </c>
      <c r="I720">
        <v>27</v>
      </c>
      <c r="J720">
        <v>9</v>
      </c>
      <c r="K720">
        <v>5</v>
      </c>
      <c r="L720">
        <v>27.9</v>
      </c>
      <c r="M720" s="73">
        <f t="shared" si="116"/>
        <v>0.22500000000000001</v>
      </c>
      <c r="N720" s="2">
        <v>0.01</v>
      </c>
      <c r="O720" s="3" t="s">
        <v>235</v>
      </c>
      <c r="P720" s="76"/>
      <c r="Q720" s="67">
        <f>Y720</f>
        <v>2.5587899999999997</v>
      </c>
      <c r="R720" s="72">
        <f>X720</f>
        <v>0.22500000000000001</v>
      </c>
      <c r="S720" s="44"/>
      <c r="T720" s="14"/>
      <c r="U720" s="26"/>
      <c r="V720" s="56"/>
      <c r="W720" s="57">
        <v>2.5099999999999998</v>
      </c>
      <c r="X720" s="72">
        <v>0.22500000000000001</v>
      </c>
      <c r="Y720" s="56">
        <f t="shared" si="119"/>
        <v>2.5587899999999997</v>
      </c>
      <c r="Z720" s="47"/>
      <c r="AA720" s="72"/>
      <c r="AB720" s="56"/>
      <c r="AC720" s="44"/>
      <c r="AD720" s="72"/>
      <c r="AE720" s="56"/>
      <c r="AF720" s="45"/>
      <c r="AG720" s="72"/>
      <c r="AH720" s="56"/>
      <c r="AI720" s="45"/>
      <c r="AJ720" s="13"/>
      <c r="AM720" s="19"/>
      <c r="AP720" s="13"/>
      <c r="AQ720" s="13"/>
      <c r="AR720" s="13">
        <v>2.5099999999999998</v>
      </c>
      <c r="AS720" s="13"/>
      <c r="AT720" s="14"/>
      <c r="AU720" s="13"/>
      <c r="AV720" s="13"/>
      <c r="AY720" s="13"/>
      <c r="BA720"/>
    </row>
    <row r="721" spans="1:53" s="12" customFormat="1" x14ac:dyDescent="0.25">
      <c r="A721" s="1" t="s">
        <v>2</v>
      </c>
      <c r="B721" s="2">
        <v>2.92</v>
      </c>
      <c r="C721" s="74">
        <f t="shared" si="115"/>
        <v>2.9396800000000001</v>
      </c>
      <c r="D721" s="70">
        <v>-112.61499999999999</v>
      </c>
      <c r="E721" s="10">
        <v>41.779000000000003</v>
      </c>
      <c r="F721" s="17">
        <v>3</v>
      </c>
      <c r="G721" s="1">
        <v>1985</v>
      </c>
      <c r="H721">
        <v>6</v>
      </c>
      <c r="I721">
        <v>27</v>
      </c>
      <c r="J721">
        <v>11</v>
      </c>
      <c r="K721">
        <v>19</v>
      </c>
      <c r="L721">
        <v>56.4</v>
      </c>
      <c r="M721" s="73">
        <f t="shared" si="116"/>
        <v>0.22500000000000001</v>
      </c>
      <c r="N721" s="2">
        <v>0.01</v>
      </c>
      <c r="O721" s="3" t="s">
        <v>235</v>
      </c>
      <c r="P721" s="76"/>
      <c r="Q721" s="67">
        <f>Y721</f>
        <v>2.9396800000000001</v>
      </c>
      <c r="R721" s="72">
        <f>X721</f>
        <v>0.22500000000000001</v>
      </c>
      <c r="S721" s="44"/>
      <c r="T721" s="14"/>
      <c r="U721" s="26"/>
      <c r="V721" s="56"/>
      <c r="W721" s="57">
        <v>2.92</v>
      </c>
      <c r="X721" s="72">
        <v>0.22500000000000001</v>
      </c>
      <c r="Y721" s="56">
        <f t="shared" si="119"/>
        <v>2.9396800000000001</v>
      </c>
      <c r="Z721" s="47"/>
      <c r="AA721" s="72"/>
      <c r="AB721" s="56"/>
      <c r="AC721" s="44"/>
      <c r="AD721" s="72"/>
      <c r="AE721" s="56"/>
      <c r="AF721" s="45"/>
      <c r="AG721" s="72"/>
      <c r="AH721" s="56"/>
      <c r="AI721" s="45"/>
      <c r="AJ721" s="13"/>
      <c r="AM721" s="19"/>
      <c r="AP721" s="13"/>
      <c r="AQ721" s="13"/>
      <c r="AR721" s="13">
        <v>2.92</v>
      </c>
      <c r="AS721" s="13"/>
      <c r="AT721" s="14"/>
      <c r="AU721" s="13"/>
      <c r="AV721" s="13"/>
      <c r="AY721" s="13"/>
      <c r="BA721"/>
    </row>
    <row r="722" spans="1:53" x14ac:dyDescent="0.25">
      <c r="A722" s="1" t="s">
        <v>2</v>
      </c>
      <c r="B722" s="2">
        <v>2.62</v>
      </c>
      <c r="C722" s="74">
        <f t="shared" si="115"/>
        <v>2.6609799999999999</v>
      </c>
      <c r="D722" s="70">
        <v>-112.774</v>
      </c>
      <c r="E722" s="10">
        <v>38.101999999999997</v>
      </c>
      <c r="F722" s="17">
        <v>1</v>
      </c>
      <c r="G722" s="1">
        <v>1985</v>
      </c>
      <c r="H722">
        <v>7</v>
      </c>
      <c r="I722">
        <v>31</v>
      </c>
      <c r="J722">
        <v>8</v>
      </c>
      <c r="K722">
        <v>22</v>
      </c>
      <c r="L722">
        <v>1.2</v>
      </c>
      <c r="M722" s="73">
        <f t="shared" si="116"/>
        <v>0.22500000000000001</v>
      </c>
      <c r="N722" s="2">
        <v>0.01</v>
      </c>
      <c r="O722" s="3" t="s">
        <v>235</v>
      </c>
      <c r="P722" s="76"/>
      <c r="Q722" s="67">
        <f>Y722</f>
        <v>2.6609799999999999</v>
      </c>
      <c r="R722" s="72">
        <f>X722</f>
        <v>0.22500000000000001</v>
      </c>
      <c r="S722" s="44"/>
      <c r="T722" s="14"/>
      <c r="W722" s="57">
        <v>2.62</v>
      </c>
      <c r="X722" s="72">
        <v>0.22500000000000001</v>
      </c>
      <c r="Y722" s="56">
        <f t="shared" si="119"/>
        <v>2.6609799999999999</v>
      </c>
      <c r="Z722" s="47"/>
      <c r="AA722" s="72"/>
      <c r="AB722" s="56"/>
      <c r="AC722" s="44"/>
      <c r="AD722" s="72"/>
      <c r="AE722" s="56"/>
      <c r="AF722" s="45"/>
      <c r="AG722" s="72"/>
      <c r="AH722" s="56"/>
      <c r="AI722" s="45"/>
      <c r="AK722" s="12"/>
      <c r="AL722" s="12"/>
      <c r="AM722" s="19"/>
      <c r="AQ722" s="13"/>
      <c r="AR722" s="13">
        <v>2.62</v>
      </c>
      <c r="AS722" s="13"/>
      <c r="AT722" s="14"/>
      <c r="AU722" s="13"/>
      <c r="AV722" s="13"/>
      <c r="AW722" s="12"/>
      <c r="AX722" s="12"/>
      <c r="AY722" s="13"/>
      <c r="AZ722" s="12"/>
    </row>
    <row r="723" spans="1:53" x14ac:dyDescent="0.25">
      <c r="A723" s="1" t="s">
        <v>2</v>
      </c>
      <c r="B723" s="31">
        <v>2.7</v>
      </c>
      <c r="C723" s="74">
        <f t="shared" si="115"/>
        <v>2.7383002082355992</v>
      </c>
      <c r="D723" s="70">
        <v>-112.32299999999999</v>
      </c>
      <c r="E723" s="10">
        <v>42.106000000000002</v>
      </c>
      <c r="F723" s="17">
        <v>0</v>
      </c>
      <c r="G723" s="1">
        <v>1985</v>
      </c>
      <c r="H723">
        <v>8</v>
      </c>
      <c r="I723">
        <v>7</v>
      </c>
      <c r="J723">
        <v>7</v>
      </c>
      <c r="K723">
        <v>10</v>
      </c>
      <c r="L723">
        <v>33.200000000000003</v>
      </c>
      <c r="M723" s="73">
        <f t="shared" si="116"/>
        <v>0.16151704475634704</v>
      </c>
      <c r="N723" s="2">
        <v>0.01</v>
      </c>
      <c r="O723" s="3" t="s">
        <v>236</v>
      </c>
      <c r="P723" s="76">
        <f>1/((1/X723^2)+(1/AA723^2))</f>
        <v>2.6087755746823815E-2</v>
      </c>
      <c r="Q723" s="67">
        <f>(P723/X723^2*Y723)+(P723/AA723^2*AB723)</f>
        <v>2.7383002082355992</v>
      </c>
      <c r="R723" s="72">
        <f>SQRT(P723)</f>
        <v>0.16151704475634704</v>
      </c>
      <c r="S723" s="44"/>
      <c r="T723" s="14"/>
      <c r="W723" s="58">
        <v>2.7</v>
      </c>
      <c r="X723" s="72">
        <v>0.22500000000000001</v>
      </c>
      <c r="Y723" s="56">
        <f t="shared" si="119"/>
        <v>2.7353000000000001</v>
      </c>
      <c r="Z723" s="59">
        <v>2.5</v>
      </c>
      <c r="AA723" s="72">
        <v>0.23200000000000001</v>
      </c>
      <c r="AB723" s="56">
        <f>0.791*(Z723-0.11)+0.851</f>
        <v>2.7414900000000002</v>
      </c>
      <c r="AC723" s="44"/>
      <c r="AD723" s="72"/>
      <c r="AE723" s="56"/>
      <c r="AF723" s="45"/>
      <c r="AG723" s="72"/>
      <c r="AH723" s="56"/>
      <c r="AI723" s="45" t="s">
        <v>74</v>
      </c>
      <c r="AK723" s="12"/>
      <c r="AL723" s="12"/>
      <c r="AM723" s="19">
        <v>2.5</v>
      </c>
      <c r="AQ723" s="13"/>
      <c r="AR723" s="24">
        <v>2.7</v>
      </c>
      <c r="AS723" s="13"/>
      <c r="AT723" s="14"/>
      <c r="AU723" s="13"/>
      <c r="AV723" s="13"/>
      <c r="AW723" s="12"/>
      <c r="AX723" s="12"/>
      <c r="AY723" s="13"/>
      <c r="AZ723" s="12"/>
    </row>
    <row r="724" spans="1:53" x14ac:dyDescent="0.25">
      <c r="A724" s="1" t="s">
        <v>2</v>
      </c>
      <c r="B724" s="2">
        <v>2.68</v>
      </c>
      <c r="C724" s="74">
        <f t="shared" si="115"/>
        <v>2.71672</v>
      </c>
      <c r="D724" s="70">
        <v>-110.495</v>
      </c>
      <c r="E724" s="10">
        <v>41.087000000000003</v>
      </c>
      <c r="F724" s="17">
        <v>0</v>
      </c>
      <c r="G724" s="1">
        <v>1985</v>
      </c>
      <c r="H724">
        <v>8</v>
      </c>
      <c r="I724">
        <v>13</v>
      </c>
      <c r="J724">
        <v>17</v>
      </c>
      <c r="K724">
        <v>54</v>
      </c>
      <c r="L724">
        <v>50.4</v>
      </c>
      <c r="M724" s="73">
        <f t="shared" si="116"/>
        <v>0.22500000000000001</v>
      </c>
      <c r="N724" s="2">
        <v>0.01</v>
      </c>
      <c r="O724" s="3" t="s">
        <v>235</v>
      </c>
      <c r="P724" s="76"/>
      <c r="Q724" s="67">
        <f t="shared" ref="Q724:Q730" si="120">Y724</f>
        <v>2.71672</v>
      </c>
      <c r="R724" s="72">
        <f t="shared" ref="R724:R730" si="121">X724</f>
        <v>0.22500000000000001</v>
      </c>
      <c r="S724" s="44"/>
      <c r="T724" s="14"/>
      <c r="W724" s="57">
        <v>2.68</v>
      </c>
      <c r="X724" s="72">
        <v>0.22500000000000001</v>
      </c>
      <c r="Y724" s="56">
        <f t="shared" si="119"/>
        <v>2.71672</v>
      </c>
      <c r="Z724" s="47"/>
      <c r="AA724" s="72"/>
      <c r="AB724" s="56"/>
      <c r="AC724" s="44"/>
      <c r="AD724" s="72"/>
      <c r="AE724" s="56"/>
      <c r="AF724" s="45"/>
      <c r="AG724" s="72"/>
      <c r="AH724" s="56"/>
      <c r="AI724" s="45"/>
      <c r="AK724" s="12"/>
      <c r="AL724" s="12"/>
      <c r="AM724" s="19"/>
      <c r="AQ724" s="13"/>
      <c r="AR724" s="13">
        <v>2.68</v>
      </c>
      <c r="AS724" s="13"/>
      <c r="AT724" s="14"/>
      <c r="AU724" s="13"/>
      <c r="AV724" s="13"/>
      <c r="AW724" s="12"/>
      <c r="AX724" s="12"/>
      <c r="AY724" s="13"/>
      <c r="AZ724" s="12"/>
    </row>
    <row r="725" spans="1:53" x14ac:dyDescent="0.25">
      <c r="A725" s="1" t="s">
        <v>2</v>
      </c>
      <c r="B725" s="2">
        <v>2.69</v>
      </c>
      <c r="C725" s="74">
        <f t="shared" si="115"/>
        <v>2.72601</v>
      </c>
      <c r="D725" s="70">
        <v>-112.398</v>
      </c>
      <c r="E725" s="10">
        <v>41.719000000000001</v>
      </c>
      <c r="F725" s="17">
        <v>12</v>
      </c>
      <c r="G725" s="1">
        <v>1985</v>
      </c>
      <c r="H725">
        <v>9</v>
      </c>
      <c r="I725">
        <v>24</v>
      </c>
      <c r="J725">
        <v>23</v>
      </c>
      <c r="K725">
        <v>55</v>
      </c>
      <c r="L725">
        <v>13</v>
      </c>
      <c r="M725" s="73">
        <f t="shared" si="116"/>
        <v>0.22500000000000001</v>
      </c>
      <c r="N725" s="2">
        <v>0.01</v>
      </c>
      <c r="O725" s="3" t="s">
        <v>235</v>
      </c>
      <c r="P725" s="76"/>
      <c r="Q725" s="67">
        <f t="shared" si="120"/>
        <v>2.72601</v>
      </c>
      <c r="R725" s="72">
        <f t="shared" si="121"/>
        <v>0.22500000000000001</v>
      </c>
      <c r="S725" s="44"/>
      <c r="T725" s="14"/>
      <c r="W725" s="57">
        <v>2.69</v>
      </c>
      <c r="X725" s="72">
        <v>0.22500000000000001</v>
      </c>
      <c r="Y725" s="56">
        <f t="shared" si="119"/>
        <v>2.72601</v>
      </c>
      <c r="Z725" s="47"/>
      <c r="AA725" s="72"/>
      <c r="AB725" s="56"/>
      <c r="AC725" s="44"/>
      <c r="AD725" s="72"/>
      <c r="AE725" s="56"/>
      <c r="AF725" s="45"/>
      <c r="AG725" s="72"/>
      <c r="AH725" s="56"/>
      <c r="AI725" s="45"/>
      <c r="AK725" s="12"/>
      <c r="AL725" s="12"/>
      <c r="AM725" s="19"/>
      <c r="AQ725" s="13"/>
      <c r="AR725" s="13">
        <v>2.69</v>
      </c>
      <c r="AS725" s="13"/>
      <c r="AT725" s="14"/>
      <c r="AU725" s="13"/>
      <c r="AV725" s="13"/>
      <c r="AW725" s="12"/>
      <c r="AX725" s="12"/>
      <c r="AY725" s="13"/>
      <c r="AZ725" s="12"/>
    </row>
    <row r="726" spans="1:53" x14ac:dyDescent="0.25">
      <c r="A726" s="1" t="s">
        <v>2</v>
      </c>
      <c r="B726" s="2">
        <v>2.4500000000000002</v>
      </c>
      <c r="C726" s="74">
        <f t="shared" si="115"/>
        <v>2.50305</v>
      </c>
      <c r="D726" s="70">
        <v>-111.96899999999999</v>
      </c>
      <c r="E726" s="10">
        <v>41.625999999999998</v>
      </c>
      <c r="F726" s="17">
        <v>1</v>
      </c>
      <c r="G726" s="1">
        <v>1985</v>
      </c>
      <c r="H726">
        <v>10</v>
      </c>
      <c r="I726">
        <v>3</v>
      </c>
      <c r="J726">
        <v>19</v>
      </c>
      <c r="K726">
        <v>55</v>
      </c>
      <c r="L726">
        <v>25.9</v>
      </c>
      <c r="M726" s="73">
        <f t="shared" si="116"/>
        <v>0.22500000000000001</v>
      </c>
      <c r="N726" s="2">
        <v>0.01</v>
      </c>
      <c r="O726" s="3" t="s">
        <v>235</v>
      </c>
      <c r="P726" s="76"/>
      <c r="Q726" s="67">
        <f t="shared" si="120"/>
        <v>2.50305</v>
      </c>
      <c r="R726" s="72">
        <f t="shared" si="121"/>
        <v>0.22500000000000001</v>
      </c>
      <c r="S726" s="44"/>
      <c r="T726" s="14"/>
      <c r="W726" s="57">
        <v>2.4500000000000002</v>
      </c>
      <c r="X726" s="72">
        <v>0.22500000000000001</v>
      </c>
      <c r="Y726" s="56">
        <f t="shared" si="119"/>
        <v>2.50305</v>
      </c>
      <c r="Z726" s="47"/>
      <c r="AA726" s="72"/>
      <c r="AB726" s="56"/>
      <c r="AC726" s="44"/>
      <c r="AD726" s="72"/>
      <c r="AE726" s="56"/>
      <c r="AF726" s="45"/>
      <c r="AG726" s="72"/>
      <c r="AH726" s="56"/>
      <c r="AI726" s="45"/>
      <c r="AK726" s="20"/>
      <c r="AL726" s="12"/>
      <c r="AM726" s="19"/>
      <c r="AQ726" s="13"/>
      <c r="AR726" s="13">
        <v>2.4500000000000002</v>
      </c>
      <c r="AS726" s="13"/>
      <c r="AT726" s="14"/>
      <c r="AU726" s="13"/>
      <c r="AV726" s="13"/>
      <c r="AW726" s="12"/>
      <c r="AX726" s="12"/>
      <c r="AY726" s="13"/>
      <c r="AZ726" s="12"/>
    </row>
    <row r="727" spans="1:53" ht="66" customHeight="1" x14ac:dyDescent="0.25">
      <c r="A727" s="21" t="s">
        <v>2</v>
      </c>
      <c r="B727" s="24">
        <v>3.06</v>
      </c>
      <c r="C727" s="42">
        <f t="shared" si="115"/>
        <v>3.0697399999999999</v>
      </c>
      <c r="D727" s="71">
        <v>-109.499</v>
      </c>
      <c r="E727" s="18">
        <v>40.405000000000001</v>
      </c>
      <c r="F727" s="20">
        <v>8</v>
      </c>
      <c r="G727" s="21">
        <v>1985</v>
      </c>
      <c r="H727" s="12">
        <v>10</v>
      </c>
      <c r="I727" s="12">
        <v>7</v>
      </c>
      <c r="J727" s="12">
        <v>20</v>
      </c>
      <c r="K727" s="12">
        <v>33</v>
      </c>
      <c r="L727" s="12">
        <v>39.200000000000003</v>
      </c>
      <c r="M727" s="73">
        <f t="shared" si="116"/>
        <v>0.22500000000000001</v>
      </c>
      <c r="N727" s="2">
        <v>0.01</v>
      </c>
      <c r="O727" s="3" t="s">
        <v>235</v>
      </c>
      <c r="P727" s="76"/>
      <c r="Q727" s="67">
        <f t="shared" si="120"/>
        <v>3.0697399999999999</v>
      </c>
      <c r="R727" s="72">
        <f t="shared" si="121"/>
        <v>0.22500000000000001</v>
      </c>
      <c r="S727" s="44"/>
      <c r="T727" s="14"/>
      <c r="W727" s="58">
        <v>3.06</v>
      </c>
      <c r="X727" s="72">
        <v>0.22500000000000001</v>
      </c>
      <c r="Y727" s="56">
        <f t="shared" si="119"/>
        <v>3.0697399999999999</v>
      </c>
      <c r="Z727" s="47"/>
      <c r="AA727" s="72"/>
      <c r="AB727" s="56"/>
      <c r="AC727" s="44"/>
      <c r="AD727" s="72"/>
      <c r="AE727" s="56"/>
      <c r="AF727" s="45"/>
      <c r="AG727" s="72"/>
      <c r="AH727" s="56"/>
      <c r="AI727" s="45"/>
      <c r="AK727" s="12"/>
      <c r="AL727" s="12"/>
      <c r="AM727" s="19"/>
      <c r="AQ727" s="13"/>
      <c r="AR727" s="24">
        <v>3.06</v>
      </c>
      <c r="AS727" s="13"/>
      <c r="AT727" s="14"/>
      <c r="AU727" s="13"/>
      <c r="AV727" s="13"/>
      <c r="AW727" s="12"/>
      <c r="AX727" s="12"/>
      <c r="AY727" s="13"/>
      <c r="AZ727" s="29" t="s">
        <v>211</v>
      </c>
    </row>
    <row r="728" spans="1:53" x14ac:dyDescent="0.25">
      <c r="A728" s="1" t="s">
        <v>2</v>
      </c>
      <c r="B728" s="31">
        <v>2.73</v>
      </c>
      <c r="C728" s="74">
        <f t="shared" si="115"/>
        <v>2.7631700000000001</v>
      </c>
      <c r="D728" s="70">
        <v>-111.67</v>
      </c>
      <c r="E728" s="10">
        <v>41.433</v>
      </c>
      <c r="F728" s="17">
        <v>0</v>
      </c>
      <c r="G728" s="1">
        <v>1985</v>
      </c>
      <c r="H728">
        <v>10</v>
      </c>
      <c r="I728">
        <v>21</v>
      </c>
      <c r="J728">
        <v>11</v>
      </c>
      <c r="K728">
        <v>40</v>
      </c>
      <c r="L728">
        <v>9.6999999999999993</v>
      </c>
      <c r="M728" s="73">
        <f t="shared" si="116"/>
        <v>0.22500000000000001</v>
      </c>
      <c r="N728" s="2">
        <v>0.01</v>
      </c>
      <c r="O728" s="3" t="s">
        <v>235</v>
      </c>
      <c r="P728" s="76"/>
      <c r="Q728" s="67">
        <f t="shared" si="120"/>
        <v>2.7631700000000001</v>
      </c>
      <c r="R728" s="72">
        <f t="shared" si="121"/>
        <v>0.22500000000000001</v>
      </c>
      <c r="S728" s="44"/>
      <c r="T728" s="14"/>
      <c r="W728" s="58">
        <v>2.73</v>
      </c>
      <c r="X728" s="72">
        <v>0.22500000000000001</v>
      </c>
      <c r="Y728" s="56">
        <f t="shared" si="119"/>
        <v>2.7631700000000001</v>
      </c>
      <c r="Z728" s="47"/>
      <c r="AA728" s="72"/>
      <c r="AB728" s="56"/>
      <c r="AC728" s="44"/>
      <c r="AD728" s="72"/>
      <c r="AE728" s="56"/>
      <c r="AF728" s="45"/>
      <c r="AG728" s="72"/>
      <c r="AH728" s="56"/>
      <c r="AI728" s="45"/>
      <c r="AK728" s="12"/>
      <c r="AL728" s="12"/>
      <c r="AM728" s="19"/>
      <c r="AQ728" s="13"/>
      <c r="AR728" s="24">
        <v>2.73</v>
      </c>
      <c r="AS728" s="13"/>
      <c r="AT728" s="14"/>
      <c r="AU728" s="13"/>
      <c r="AV728" s="13"/>
      <c r="AW728" s="12"/>
      <c r="AX728" s="12"/>
      <c r="AY728" s="13"/>
      <c r="AZ728" s="12"/>
    </row>
    <row r="729" spans="1:53" x14ac:dyDescent="0.25">
      <c r="A729" s="1" t="s">
        <v>2</v>
      </c>
      <c r="B729" s="31">
        <v>3</v>
      </c>
      <c r="C729" s="74">
        <f t="shared" si="115"/>
        <v>3.0139999999999998</v>
      </c>
      <c r="D729" s="70">
        <v>-111.80200000000001</v>
      </c>
      <c r="E729" s="10">
        <v>40.207999999999998</v>
      </c>
      <c r="F729" s="17">
        <v>4</v>
      </c>
      <c r="G729" s="1">
        <v>1985</v>
      </c>
      <c r="H729">
        <v>11</v>
      </c>
      <c r="I729">
        <v>4</v>
      </c>
      <c r="J729">
        <v>8</v>
      </c>
      <c r="K729">
        <v>13</v>
      </c>
      <c r="L729">
        <v>35.299999999999997</v>
      </c>
      <c r="M729" s="73">
        <f t="shared" si="116"/>
        <v>0.22500000000000001</v>
      </c>
      <c r="N729" s="2">
        <v>0.01</v>
      </c>
      <c r="O729" s="3" t="s">
        <v>235</v>
      </c>
      <c r="P729" s="76"/>
      <c r="Q729" s="67">
        <f t="shared" si="120"/>
        <v>3.0139999999999998</v>
      </c>
      <c r="R729" s="72">
        <f t="shared" si="121"/>
        <v>0.22500000000000001</v>
      </c>
      <c r="S729" s="44"/>
      <c r="T729" s="14"/>
      <c r="W729" s="58">
        <v>3</v>
      </c>
      <c r="X729" s="72">
        <v>0.22500000000000001</v>
      </c>
      <c r="Y729" s="56">
        <f t="shared" si="119"/>
        <v>3.0139999999999998</v>
      </c>
      <c r="Z729" s="47"/>
      <c r="AA729" s="72"/>
      <c r="AB729" s="56"/>
      <c r="AC729" s="44"/>
      <c r="AD729" s="72"/>
      <c r="AE729" s="56"/>
      <c r="AF729" s="45"/>
      <c r="AG729" s="72"/>
      <c r="AH729" s="56"/>
      <c r="AI729" s="45"/>
      <c r="AK729" s="12"/>
      <c r="AL729" s="12"/>
      <c r="AM729" s="19"/>
      <c r="AQ729" s="13"/>
      <c r="AR729" s="24">
        <v>3</v>
      </c>
      <c r="AS729" s="13"/>
      <c r="AT729" s="14"/>
      <c r="AU729" s="13"/>
      <c r="AV729" s="13"/>
      <c r="AW729" s="12"/>
      <c r="AX729" s="12"/>
      <c r="AY729" s="13"/>
      <c r="AZ729" s="12"/>
    </row>
    <row r="730" spans="1:53" x14ac:dyDescent="0.25">
      <c r="A730" s="1" t="s">
        <v>2</v>
      </c>
      <c r="B730" s="2">
        <v>2.72</v>
      </c>
      <c r="C730" s="74">
        <f t="shared" si="115"/>
        <v>2.7538800000000001</v>
      </c>
      <c r="D730" s="70">
        <v>-111.571</v>
      </c>
      <c r="E730" s="10">
        <v>42.389000000000003</v>
      </c>
      <c r="F730" s="17">
        <v>6</v>
      </c>
      <c r="G730" s="1">
        <v>1985</v>
      </c>
      <c r="H730">
        <v>12</v>
      </c>
      <c r="I730">
        <v>5</v>
      </c>
      <c r="J730">
        <v>16</v>
      </c>
      <c r="K730">
        <v>12</v>
      </c>
      <c r="L730">
        <v>46.4</v>
      </c>
      <c r="M730" s="73">
        <f t="shared" si="116"/>
        <v>0.22500000000000001</v>
      </c>
      <c r="N730" s="2">
        <v>0.01</v>
      </c>
      <c r="O730" s="3" t="s">
        <v>235</v>
      </c>
      <c r="P730" s="76"/>
      <c r="Q730" s="67">
        <f t="shared" si="120"/>
        <v>2.7538800000000001</v>
      </c>
      <c r="R730" s="72">
        <f t="shared" si="121"/>
        <v>0.22500000000000001</v>
      </c>
      <c r="S730" s="44"/>
      <c r="T730" s="14"/>
      <c r="W730" s="57">
        <v>2.72</v>
      </c>
      <c r="X730" s="72">
        <v>0.22500000000000001</v>
      </c>
      <c r="Y730" s="56">
        <f t="shared" si="119"/>
        <v>2.7538800000000001</v>
      </c>
      <c r="Z730" s="47"/>
      <c r="AA730" s="72"/>
      <c r="AB730" s="56"/>
      <c r="AC730" s="44"/>
      <c r="AD730" s="72"/>
      <c r="AE730" s="56"/>
      <c r="AF730" s="45"/>
      <c r="AG730" s="72"/>
      <c r="AH730" s="56"/>
      <c r="AI730" s="45"/>
      <c r="AK730" s="12"/>
      <c r="AL730" s="12"/>
      <c r="AM730" s="19"/>
      <c r="AQ730" s="13"/>
      <c r="AR730" s="13">
        <v>2.72</v>
      </c>
      <c r="AS730" s="13"/>
      <c r="AT730" s="14"/>
      <c r="AU730" s="13"/>
      <c r="AV730" s="13"/>
      <c r="AW730" s="12"/>
      <c r="AX730" s="12"/>
      <c r="AY730" s="13"/>
      <c r="AZ730" s="12"/>
    </row>
    <row r="731" spans="1:53" x14ac:dyDescent="0.25">
      <c r="A731" s="1" t="s">
        <v>2</v>
      </c>
      <c r="B731" s="2">
        <v>3.12</v>
      </c>
      <c r="C731" s="74">
        <f t="shared" si="115"/>
        <v>3.0160426789150692</v>
      </c>
      <c r="D731" s="70">
        <v>-109.04</v>
      </c>
      <c r="E731" s="10">
        <v>38.841000000000001</v>
      </c>
      <c r="F731" s="17">
        <v>7</v>
      </c>
      <c r="G731" s="1">
        <v>1985</v>
      </c>
      <c r="H731">
        <v>12</v>
      </c>
      <c r="I731">
        <v>6</v>
      </c>
      <c r="J731">
        <v>15</v>
      </c>
      <c r="K731">
        <v>57</v>
      </c>
      <c r="L731">
        <v>26.9</v>
      </c>
      <c r="M731" s="73">
        <f t="shared" si="116"/>
        <v>0.16151704475634704</v>
      </c>
      <c r="N731" s="2">
        <v>0.01</v>
      </c>
      <c r="O731" s="3" t="s">
        <v>236</v>
      </c>
      <c r="P731" s="76">
        <f>1/((1/X731^2)+(1/AA731^2))</f>
        <v>2.6087755746823815E-2</v>
      </c>
      <c r="Q731" s="67">
        <f>(P731/X731^2*Y731)+(P731/AA731^2*AB731)</f>
        <v>3.0160426789150692</v>
      </c>
      <c r="R731" s="72">
        <f>SQRT(P731)</f>
        <v>0.16151704475634704</v>
      </c>
      <c r="S731" s="44"/>
      <c r="T731" s="14"/>
      <c r="W731" s="57">
        <v>3.12</v>
      </c>
      <c r="X731" s="72">
        <v>0.22500000000000001</v>
      </c>
      <c r="Y731" s="56">
        <f t="shared" si="119"/>
        <v>3.12548</v>
      </c>
      <c r="Z731" s="59">
        <v>2.7</v>
      </c>
      <c r="AA731" s="72">
        <v>0.23200000000000001</v>
      </c>
      <c r="AB731" s="56">
        <f>0.791*(Z731-0.11)+0.851</f>
        <v>2.8996900000000001</v>
      </c>
      <c r="AC731" s="44"/>
      <c r="AD731" s="72"/>
      <c r="AE731" s="56"/>
      <c r="AF731" s="45"/>
      <c r="AG731" s="72"/>
      <c r="AH731" s="56"/>
      <c r="AI731" s="45" t="s">
        <v>88</v>
      </c>
      <c r="AK731" s="12"/>
      <c r="AL731" s="12"/>
      <c r="AM731" s="19">
        <v>2.7</v>
      </c>
      <c r="AQ731" s="13"/>
      <c r="AR731" s="13">
        <v>3.12</v>
      </c>
      <c r="AS731" s="13"/>
      <c r="AT731" s="14"/>
      <c r="AU731" s="13"/>
      <c r="AV731" s="13"/>
      <c r="AW731" s="12"/>
      <c r="AX731" s="12"/>
      <c r="AY731" s="13"/>
      <c r="AZ731" s="12"/>
    </row>
    <row r="732" spans="1:53" x14ac:dyDescent="0.25">
      <c r="A732" s="1" t="s">
        <v>2</v>
      </c>
      <c r="B732" s="31">
        <v>2.5299999999999998</v>
      </c>
      <c r="C732" s="74">
        <f t="shared" si="115"/>
        <v>2.5773699999999997</v>
      </c>
      <c r="D732" s="70">
        <v>-112.36199999999999</v>
      </c>
      <c r="E732" s="10">
        <v>38.15</v>
      </c>
      <c r="F732" s="17">
        <v>0</v>
      </c>
      <c r="G732" s="1">
        <v>1985</v>
      </c>
      <c r="H732">
        <v>12</v>
      </c>
      <c r="I732">
        <v>11</v>
      </c>
      <c r="J732">
        <v>13</v>
      </c>
      <c r="K732">
        <v>23</v>
      </c>
      <c r="L732">
        <v>47.5</v>
      </c>
      <c r="M732" s="73">
        <f t="shared" si="116"/>
        <v>0.22500000000000001</v>
      </c>
      <c r="N732" s="2">
        <v>0.01</v>
      </c>
      <c r="O732" s="3" t="s">
        <v>235</v>
      </c>
      <c r="P732" s="76"/>
      <c r="Q732" s="67">
        <f t="shared" ref="Q732:Q738" si="122">Y732</f>
        <v>2.5773699999999997</v>
      </c>
      <c r="R732" s="72">
        <f t="shared" ref="R732:R738" si="123">X732</f>
        <v>0.22500000000000001</v>
      </c>
      <c r="S732" s="44"/>
      <c r="T732" s="14"/>
      <c r="W732" s="58">
        <v>2.5299999999999998</v>
      </c>
      <c r="X732" s="72">
        <v>0.22500000000000001</v>
      </c>
      <c r="Y732" s="56">
        <f t="shared" si="119"/>
        <v>2.5773699999999997</v>
      </c>
      <c r="Z732" s="47"/>
      <c r="AA732" s="72"/>
      <c r="AB732" s="56"/>
      <c r="AC732" s="44"/>
      <c r="AD732" s="72"/>
      <c r="AE732" s="56"/>
      <c r="AF732" s="45"/>
      <c r="AG732" s="72"/>
      <c r="AH732" s="56"/>
      <c r="AI732" s="45"/>
      <c r="AK732" s="12"/>
      <c r="AL732" s="12"/>
      <c r="AM732" s="19"/>
      <c r="AQ732" s="13"/>
      <c r="AR732" s="24">
        <v>2.5299999999999998</v>
      </c>
      <c r="AS732" s="13"/>
      <c r="AT732" s="14"/>
      <c r="AU732" s="13"/>
      <c r="AV732" s="13"/>
      <c r="AW732" s="12"/>
      <c r="AX732" s="12"/>
      <c r="AY732" s="13"/>
      <c r="AZ732" s="12"/>
    </row>
    <row r="733" spans="1:53" x14ac:dyDescent="0.25">
      <c r="A733" s="1" t="s">
        <v>2</v>
      </c>
      <c r="B733" s="31">
        <v>2.58</v>
      </c>
      <c r="C733" s="74">
        <f t="shared" si="115"/>
        <v>2.6238200000000003</v>
      </c>
      <c r="D733" s="70">
        <v>-111.54300000000001</v>
      </c>
      <c r="E733" s="10">
        <v>38.738</v>
      </c>
      <c r="F733" s="17">
        <v>1</v>
      </c>
      <c r="G733" s="1">
        <v>1985</v>
      </c>
      <c r="H733">
        <v>12</v>
      </c>
      <c r="I733">
        <v>24</v>
      </c>
      <c r="J733">
        <v>3</v>
      </c>
      <c r="K733">
        <v>11</v>
      </c>
      <c r="L733">
        <v>25.3</v>
      </c>
      <c r="M733" s="73">
        <f t="shared" si="116"/>
        <v>0.22500000000000001</v>
      </c>
      <c r="N733" s="2">
        <v>0.01</v>
      </c>
      <c r="O733" s="3" t="s">
        <v>235</v>
      </c>
      <c r="P733" s="76"/>
      <c r="Q733" s="67">
        <f t="shared" si="122"/>
        <v>2.6238200000000003</v>
      </c>
      <c r="R733" s="72">
        <f t="shared" si="123"/>
        <v>0.22500000000000001</v>
      </c>
      <c r="S733" s="44"/>
      <c r="T733" s="14"/>
      <c r="W733" s="58">
        <v>2.58</v>
      </c>
      <c r="X733" s="72">
        <v>0.22500000000000001</v>
      </c>
      <c r="Y733" s="56">
        <f t="shared" si="119"/>
        <v>2.6238200000000003</v>
      </c>
      <c r="Z733" s="47"/>
      <c r="AA733" s="72"/>
      <c r="AB733" s="56"/>
      <c r="AC733" s="44"/>
      <c r="AD733" s="72"/>
      <c r="AE733" s="56"/>
      <c r="AF733" s="45"/>
      <c r="AG733" s="72"/>
      <c r="AH733" s="56"/>
      <c r="AI733" s="45"/>
      <c r="AK733" s="12"/>
      <c r="AL733" s="12"/>
      <c r="AM733" s="19"/>
      <c r="AQ733" s="13"/>
      <c r="AR733" s="24">
        <v>2.58</v>
      </c>
      <c r="AS733" s="13"/>
      <c r="AT733" s="14"/>
      <c r="AU733" s="13"/>
      <c r="AV733" s="13"/>
      <c r="AW733" s="12"/>
      <c r="AX733" s="12"/>
      <c r="AY733" s="13"/>
      <c r="AZ733" s="12"/>
    </row>
    <row r="734" spans="1:53" x14ac:dyDescent="0.25">
      <c r="A734" s="1" t="s">
        <v>2</v>
      </c>
      <c r="B734" s="31">
        <v>2.58</v>
      </c>
      <c r="C734" s="74">
        <f t="shared" si="115"/>
        <v>2.6238200000000003</v>
      </c>
      <c r="D734" s="70">
        <v>-113.181</v>
      </c>
      <c r="E734" s="10">
        <v>37.850999999999999</v>
      </c>
      <c r="F734" s="17">
        <v>1</v>
      </c>
      <c r="G734" s="1">
        <v>1985</v>
      </c>
      <c r="H734">
        <v>12</v>
      </c>
      <c r="I734">
        <v>27</v>
      </c>
      <c r="J734">
        <v>1</v>
      </c>
      <c r="K734">
        <v>35</v>
      </c>
      <c r="L734">
        <v>36</v>
      </c>
      <c r="M734" s="73">
        <f t="shared" si="116"/>
        <v>0.22500000000000001</v>
      </c>
      <c r="N734" s="2">
        <v>0.01</v>
      </c>
      <c r="O734" s="3" t="s">
        <v>235</v>
      </c>
      <c r="P734" s="76"/>
      <c r="Q734" s="67">
        <f t="shared" si="122"/>
        <v>2.6238200000000003</v>
      </c>
      <c r="R734" s="72">
        <f t="shared" si="123"/>
        <v>0.22500000000000001</v>
      </c>
      <c r="S734" s="44"/>
      <c r="T734" s="14"/>
      <c r="W734" s="58">
        <v>2.58</v>
      </c>
      <c r="X734" s="72">
        <v>0.22500000000000001</v>
      </c>
      <c r="Y734" s="56">
        <f t="shared" si="119"/>
        <v>2.6238200000000003</v>
      </c>
      <c r="Z734" s="47"/>
      <c r="AA734" s="72"/>
      <c r="AB734" s="56"/>
      <c r="AC734" s="44"/>
      <c r="AD734" s="72"/>
      <c r="AE734" s="56"/>
      <c r="AF734" s="45"/>
      <c r="AG734" s="72"/>
      <c r="AH734" s="56"/>
      <c r="AI734" s="45"/>
      <c r="AK734" s="12"/>
      <c r="AL734" s="12"/>
      <c r="AM734" s="19"/>
      <c r="AQ734" s="13"/>
      <c r="AR734" s="24">
        <v>2.58</v>
      </c>
      <c r="AS734" s="13"/>
      <c r="AT734" s="14"/>
      <c r="AU734" s="13"/>
      <c r="AV734" s="13"/>
      <c r="AW734" s="12"/>
      <c r="AX734" s="12"/>
      <c r="AY734" s="13"/>
      <c r="AZ734" s="12"/>
    </row>
    <row r="735" spans="1:53" x14ac:dyDescent="0.25">
      <c r="A735" s="1" t="s">
        <v>2</v>
      </c>
      <c r="B735" s="31">
        <v>2.81</v>
      </c>
      <c r="C735" s="74">
        <f t="shared" si="115"/>
        <v>2.8374899999999998</v>
      </c>
      <c r="D735" s="70">
        <v>-111.67700000000001</v>
      </c>
      <c r="E735" s="10">
        <v>41.72</v>
      </c>
      <c r="F735" s="17">
        <v>3</v>
      </c>
      <c r="G735" s="1">
        <v>1986</v>
      </c>
      <c r="H735">
        <v>1</v>
      </c>
      <c r="I735">
        <v>13</v>
      </c>
      <c r="J735">
        <v>8</v>
      </c>
      <c r="K735">
        <v>36</v>
      </c>
      <c r="L735">
        <v>40</v>
      </c>
      <c r="M735" s="73">
        <f t="shared" si="116"/>
        <v>0.22500000000000001</v>
      </c>
      <c r="N735" s="2">
        <v>0.01</v>
      </c>
      <c r="O735" s="3" t="s">
        <v>235</v>
      </c>
      <c r="P735" s="76"/>
      <c r="Q735" s="67">
        <f t="shared" si="122"/>
        <v>2.8374899999999998</v>
      </c>
      <c r="R735" s="72">
        <f t="shared" si="123"/>
        <v>0.22500000000000001</v>
      </c>
      <c r="S735" s="44"/>
      <c r="T735" s="14"/>
      <c r="W735" s="58">
        <v>2.81</v>
      </c>
      <c r="X735" s="72">
        <v>0.22500000000000001</v>
      </c>
      <c r="Y735" s="56">
        <f t="shared" si="119"/>
        <v>2.8374899999999998</v>
      </c>
      <c r="Z735" s="47"/>
      <c r="AA735" s="72"/>
      <c r="AB735" s="56"/>
      <c r="AC735" s="44"/>
      <c r="AD735" s="72"/>
      <c r="AE735" s="56"/>
      <c r="AF735" s="45"/>
      <c r="AG735" s="72"/>
      <c r="AH735" s="56"/>
      <c r="AI735" s="45"/>
      <c r="AK735" s="12"/>
      <c r="AL735" s="12"/>
      <c r="AM735" s="19"/>
      <c r="AQ735" s="13"/>
      <c r="AR735" s="24">
        <v>2.81</v>
      </c>
      <c r="AS735" s="13"/>
      <c r="AT735" s="14"/>
      <c r="AU735" s="13"/>
      <c r="AV735" s="13"/>
      <c r="AW735" s="12"/>
      <c r="AX735" s="12"/>
      <c r="AY735" s="13"/>
      <c r="AZ735" s="12"/>
    </row>
    <row r="736" spans="1:53" x14ac:dyDescent="0.25">
      <c r="A736" s="1" t="s">
        <v>2</v>
      </c>
      <c r="B736" s="2">
        <v>3.35</v>
      </c>
      <c r="C736" s="74">
        <f t="shared" si="115"/>
        <v>3.3391500000000001</v>
      </c>
      <c r="D736" s="70">
        <v>-111.66500000000001</v>
      </c>
      <c r="E736" s="10">
        <v>41.715000000000003</v>
      </c>
      <c r="F736" s="17">
        <v>5</v>
      </c>
      <c r="G736" s="1">
        <v>1986</v>
      </c>
      <c r="H736">
        <v>1</v>
      </c>
      <c r="I736">
        <v>13</v>
      </c>
      <c r="J736">
        <v>12</v>
      </c>
      <c r="K736">
        <v>32</v>
      </c>
      <c r="L736">
        <v>4.7</v>
      </c>
      <c r="M736" s="73">
        <f t="shared" si="116"/>
        <v>0.22500000000000001</v>
      </c>
      <c r="N736" s="2">
        <v>0.01</v>
      </c>
      <c r="O736" s="3" t="s">
        <v>235</v>
      </c>
      <c r="P736" s="76"/>
      <c r="Q736" s="67">
        <f t="shared" si="122"/>
        <v>3.3391500000000001</v>
      </c>
      <c r="R736" s="72">
        <f t="shared" si="123"/>
        <v>0.22500000000000001</v>
      </c>
      <c r="S736" s="44"/>
      <c r="T736" s="14"/>
      <c r="W736" s="57">
        <v>3.35</v>
      </c>
      <c r="X736" s="72">
        <v>0.22500000000000001</v>
      </c>
      <c r="Y736" s="56">
        <f t="shared" si="119"/>
        <v>3.3391500000000001</v>
      </c>
      <c r="Z736" s="47"/>
      <c r="AA736" s="72"/>
      <c r="AB736" s="56"/>
      <c r="AC736" s="44"/>
      <c r="AD736" s="72"/>
      <c r="AE736" s="56"/>
      <c r="AF736" s="45"/>
      <c r="AG736" s="72"/>
      <c r="AH736" s="56"/>
      <c r="AI736" s="45" t="s">
        <v>123</v>
      </c>
      <c r="AK736" s="12"/>
      <c r="AL736" s="12"/>
      <c r="AM736" s="19"/>
      <c r="AQ736" s="13"/>
      <c r="AR736" s="13">
        <v>3.35</v>
      </c>
      <c r="AS736" s="13"/>
      <c r="AT736" s="14"/>
      <c r="AU736" s="13"/>
      <c r="AV736" s="13"/>
      <c r="AW736" s="12"/>
      <c r="AX736" s="12"/>
      <c r="AY736" s="13"/>
      <c r="AZ736" s="12"/>
    </row>
    <row r="737" spans="1:52" x14ac:dyDescent="0.25">
      <c r="A737" s="1" t="s">
        <v>2</v>
      </c>
      <c r="B737" s="31">
        <v>2.5</v>
      </c>
      <c r="C737" s="74">
        <f t="shared" si="115"/>
        <v>2.5495000000000001</v>
      </c>
      <c r="D737" s="70">
        <v>-111.393</v>
      </c>
      <c r="E737" s="10">
        <v>42.341999999999999</v>
      </c>
      <c r="F737" s="17">
        <v>0</v>
      </c>
      <c r="G737" s="1">
        <v>1986</v>
      </c>
      <c r="H737">
        <v>1</v>
      </c>
      <c r="I737">
        <v>30</v>
      </c>
      <c r="J737">
        <v>9</v>
      </c>
      <c r="K737">
        <v>50</v>
      </c>
      <c r="L737">
        <v>52.8</v>
      </c>
      <c r="M737" s="73">
        <f t="shared" si="116"/>
        <v>0.22500000000000001</v>
      </c>
      <c r="N737" s="2">
        <v>0.01</v>
      </c>
      <c r="O737" s="3" t="s">
        <v>235</v>
      </c>
      <c r="P737" s="76"/>
      <c r="Q737" s="67">
        <f t="shared" si="122"/>
        <v>2.5495000000000001</v>
      </c>
      <c r="R737" s="72">
        <f t="shared" si="123"/>
        <v>0.22500000000000001</v>
      </c>
      <c r="S737" s="44"/>
      <c r="T737" s="14"/>
      <c r="W737" s="58">
        <v>2.5</v>
      </c>
      <c r="X737" s="72">
        <v>0.22500000000000001</v>
      </c>
      <c r="Y737" s="56">
        <f t="shared" si="119"/>
        <v>2.5495000000000001</v>
      </c>
      <c r="Z737" s="47"/>
      <c r="AA737" s="72"/>
      <c r="AB737" s="56"/>
      <c r="AC737" s="44"/>
      <c r="AD737" s="72"/>
      <c r="AE737" s="56"/>
      <c r="AF737" s="45"/>
      <c r="AG737" s="72"/>
      <c r="AH737" s="56"/>
      <c r="AI737" s="45"/>
      <c r="AK737" s="12"/>
      <c r="AL737" s="12"/>
      <c r="AM737" s="19"/>
      <c r="AQ737" s="13"/>
      <c r="AR737" s="24">
        <v>2.5</v>
      </c>
      <c r="AS737" s="13"/>
      <c r="AT737" s="14"/>
      <c r="AU737" s="13"/>
      <c r="AV737" s="13"/>
      <c r="AW737" s="12"/>
      <c r="AX737" s="12"/>
      <c r="AY737" s="13"/>
      <c r="AZ737" s="12"/>
    </row>
    <row r="738" spans="1:52" x14ac:dyDescent="0.25">
      <c r="A738" s="1" t="s">
        <v>2</v>
      </c>
      <c r="B738" s="31">
        <v>2.79</v>
      </c>
      <c r="C738" s="74">
        <f t="shared" si="115"/>
        <v>2.8189100000000002</v>
      </c>
      <c r="D738" s="70">
        <v>-112.196</v>
      </c>
      <c r="E738" s="10">
        <v>38.661000000000001</v>
      </c>
      <c r="F738" s="17">
        <v>1</v>
      </c>
      <c r="G738" s="1">
        <v>1986</v>
      </c>
      <c r="H738">
        <v>2</v>
      </c>
      <c r="I738">
        <v>8</v>
      </c>
      <c r="J738">
        <v>13</v>
      </c>
      <c r="K738">
        <v>3</v>
      </c>
      <c r="L738">
        <v>35.6</v>
      </c>
      <c r="M738" s="73">
        <f t="shared" si="116"/>
        <v>0.22500000000000001</v>
      </c>
      <c r="N738" s="2">
        <v>0.01</v>
      </c>
      <c r="O738" s="3" t="s">
        <v>235</v>
      </c>
      <c r="P738" s="76"/>
      <c r="Q738" s="67">
        <f t="shared" si="122"/>
        <v>2.8189100000000002</v>
      </c>
      <c r="R738" s="72">
        <f t="shared" si="123"/>
        <v>0.22500000000000001</v>
      </c>
      <c r="S738" s="44"/>
      <c r="T738" s="14"/>
      <c r="W738" s="58">
        <v>2.79</v>
      </c>
      <c r="X738" s="72">
        <v>0.22500000000000001</v>
      </c>
      <c r="Y738" s="56">
        <f t="shared" si="119"/>
        <v>2.8189100000000002</v>
      </c>
      <c r="Z738" s="47"/>
      <c r="AA738" s="72"/>
      <c r="AB738" s="56"/>
      <c r="AC738" s="44"/>
      <c r="AD738" s="72"/>
      <c r="AE738" s="56"/>
      <c r="AF738" s="45"/>
      <c r="AG738" s="72"/>
      <c r="AH738" s="56"/>
      <c r="AI738" s="45"/>
      <c r="AK738" s="12"/>
      <c r="AL738" s="12"/>
      <c r="AM738" s="19"/>
      <c r="AQ738" s="13"/>
      <c r="AR738" s="24">
        <v>2.79</v>
      </c>
      <c r="AS738" s="13"/>
      <c r="AT738" s="14"/>
      <c r="AU738" s="13"/>
      <c r="AV738" s="13"/>
      <c r="AW738" s="12"/>
      <c r="AX738" s="12"/>
      <c r="AY738" s="13"/>
      <c r="AZ738" s="12"/>
    </row>
    <row r="739" spans="1:52" x14ac:dyDescent="0.25">
      <c r="A739" s="1" t="s">
        <v>2</v>
      </c>
      <c r="B739" s="2">
        <v>3.55</v>
      </c>
      <c r="C739" s="74">
        <f t="shared" si="115"/>
        <v>3.5280894466948025</v>
      </c>
      <c r="D739" s="70">
        <v>-112.803</v>
      </c>
      <c r="E739" s="10">
        <v>41.744</v>
      </c>
      <c r="F739" s="17">
        <v>6</v>
      </c>
      <c r="G739" s="1">
        <v>1986</v>
      </c>
      <c r="H739">
        <v>2</v>
      </c>
      <c r="I739">
        <v>21</v>
      </c>
      <c r="J739">
        <v>23</v>
      </c>
      <c r="K739">
        <v>20</v>
      </c>
      <c r="L739">
        <v>12.8</v>
      </c>
      <c r="M739" s="73">
        <f t="shared" si="116"/>
        <v>0.15312959783241839</v>
      </c>
      <c r="N739" s="2">
        <v>0.01</v>
      </c>
      <c r="O739" s="3" t="s">
        <v>236</v>
      </c>
      <c r="P739" s="76">
        <f>1/((1/U739^2)+(1/X739^2))</f>
        <v>2.3448673732318199E-2</v>
      </c>
      <c r="Q739" s="67">
        <f>(P739/U739^2*V739)+(P739/X739^2*Y739)</f>
        <v>3.5280894466948025</v>
      </c>
      <c r="R739" s="72">
        <f>SQRT(P739)</f>
        <v>0.15312959783241839</v>
      </c>
      <c r="S739" s="57">
        <v>3.55</v>
      </c>
      <c r="T739" s="14" t="s">
        <v>3</v>
      </c>
      <c r="U739" s="26">
        <v>0.20899999999999999</v>
      </c>
      <c r="V739" s="56">
        <f>0.791*S739+0.851</f>
        <v>3.6590500000000001</v>
      </c>
      <c r="W739" s="57">
        <v>3.39</v>
      </c>
      <c r="X739" s="72">
        <v>0.22500000000000001</v>
      </c>
      <c r="Y739" s="56">
        <f t="shared" si="119"/>
        <v>3.3763100000000001</v>
      </c>
      <c r="Z739" s="47"/>
      <c r="AA739" s="72"/>
      <c r="AB739" s="56"/>
      <c r="AC739" s="44"/>
      <c r="AD739" s="72"/>
      <c r="AE739" s="56"/>
      <c r="AF739" s="45"/>
      <c r="AG739" s="72"/>
      <c r="AH739" s="56"/>
      <c r="AI739" s="45"/>
      <c r="AK739" s="12"/>
      <c r="AL739" s="12"/>
      <c r="AM739" s="19"/>
      <c r="AQ739" s="13"/>
      <c r="AR739" s="13">
        <v>3.39</v>
      </c>
      <c r="AS739" s="13">
        <v>3.55</v>
      </c>
      <c r="AT739" s="14" t="s">
        <v>3</v>
      </c>
      <c r="AU739" s="13"/>
      <c r="AV739" s="13"/>
      <c r="AW739" s="12"/>
      <c r="AX739" s="12"/>
      <c r="AY739" s="13"/>
      <c r="AZ739" s="12"/>
    </row>
    <row r="740" spans="1:52" x14ac:dyDescent="0.25">
      <c r="A740" s="1" t="s">
        <v>2</v>
      </c>
      <c r="B740" s="2">
        <v>2.94</v>
      </c>
      <c r="C740" s="74">
        <f t="shared" si="115"/>
        <v>2.9582600000000001</v>
      </c>
      <c r="D740" s="70">
        <v>-110.566</v>
      </c>
      <c r="E740" s="10">
        <v>40.75</v>
      </c>
      <c r="F740" s="17">
        <v>0</v>
      </c>
      <c r="G740" s="1">
        <v>1986</v>
      </c>
      <c r="H740">
        <v>3</v>
      </c>
      <c r="I740">
        <v>4</v>
      </c>
      <c r="J740">
        <v>20</v>
      </c>
      <c r="K740">
        <v>2</v>
      </c>
      <c r="L740">
        <v>35</v>
      </c>
      <c r="M740" s="73">
        <f t="shared" si="116"/>
        <v>0.22500000000000001</v>
      </c>
      <c r="N740" s="2">
        <v>0.01</v>
      </c>
      <c r="O740" s="3" t="s">
        <v>235</v>
      </c>
      <c r="P740" s="76"/>
      <c r="Q740" s="67">
        <f>Y740</f>
        <v>2.9582600000000001</v>
      </c>
      <c r="R740" s="72">
        <f>X740</f>
        <v>0.22500000000000001</v>
      </c>
      <c r="S740" s="44"/>
      <c r="T740" s="14"/>
      <c r="W740" s="57">
        <v>2.94</v>
      </c>
      <c r="X740" s="72">
        <v>0.22500000000000001</v>
      </c>
      <c r="Y740" s="56">
        <f t="shared" si="119"/>
        <v>2.9582600000000001</v>
      </c>
      <c r="Z740" s="47"/>
      <c r="AA740" s="72"/>
      <c r="AB740" s="56"/>
      <c r="AC740" s="44"/>
      <c r="AD740" s="72"/>
      <c r="AE740" s="56"/>
      <c r="AF740" s="45"/>
      <c r="AG740" s="72"/>
      <c r="AH740" s="56"/>
      <c r="AI740" s="45"/>
      <c r="AK740" s="12"/>
      <c r="AL740" s="12"/>
      <c r="AM740" s="19"/>
      <c r="AQ740" s="13"/>
      <c r="AR740" s="13">
        <v>2.94</v>
      </c>
      <c r="AS740" s="13"/>
      <c r="AT740" s="14"/>
      <c r="AU740" s="13"/>
      <c r="AV740" s="13"/>
      <c r="AW740" s="12"/>
      <c r="AX740" s="12"/>
      <c r="AY740" s="13"/>
      <c r="AZ740" s="12"/>
    </row>
    <row r="741" spans="1:52" x14ac:dyDescent="0.25">
      <c r="A741" s="1" t="s">
        <v>2</v>
      </c>
      <c r="B741" s="2">
        <v>2.58</v>
      </c>
      <c r="C741" s="74">
        <f t="shared" si="115"/>
        <v>2.6238200000000003</v>
      </c>
      <c r="D741" s="70">
        <v>-109.501</v>
      </c>
      <c r="E741" s="10">
        <v>40.668999999999997</v>
      </c>
      <c r="F741" s="17">
        <v>7</v>
      </c>
      <c r="G741" s="1">
        <v>1986</v>
      </c>
      <c r="H741">
        <v>3</v>
      </c>
      <c r="I741">
        <v>9</v>
      </c>
      <c r="J741">
        <v>20</v>
      </c>
      <c r="K741">
        <v>48</v>
      </c>
      <c r="L741">
        <v>6.1</v>
      </c>
      <c r="M741" s="73">
        <f t="shared" si="116"/>
        <v>0.22500000000000001</v>
      </c>
      <c r="N741" s="2">
        <v>0.01</v>
      </c>
      <c r="O741" s="3" t="s">
        <v>235</v>
      </c>
      <c r="P741" s="76"/>
      <c r="Q741" s="67">
        <f>Y741</f>
        <v>2.6238200000000003</v>
      </c>
      <c r="R741" s="72">
        <f>X741</f>
        <v>0.22500000000000001</v>
      </c>
      <c r="S741" s="44"/>
      <c r="T741" s="14"/>
      <c r="W741" s="57">
        <v>2.58</v>
      </c>
      <c r="X741" s="72">
        <v>0.22500000000000001</v>
      </c>
      <c r="Y741" s="56">
        <f t="shared" si="119"/>
        <v>2.6238200000000003</v>
      </c>
      <c r="Z741" s="47"/>
      <c r="AA741" s="72"/>
      <c r="AB741" s="56"/>
      <c r="AC741" s="44"/>
      <c r="AD741" s="72"/>
      <c r="AE741" s="56"/>
      <c r="AF741" s="45"/>
      <c r="AG741" s="72"/>
      <c r="AH741" s="56"/>
      <c r="AI741" s="45"/>
      <c r="AK741" s="12"/>
      <c r="AL741" s="12"/>
      <c r="AM741" s="19"/>
      <c r="AQ741" s="13"/>
      <c r="AR741" s="13">
        <v>2.58</v>
      </c>
      <c r="AS741" s="13"/>
      <c r="AT741" s="14"/>
      <c r="AU741" s="13"/>
      <c r="AV741" s="13"/>
      <c r="AW741" s="12"/>
      <c r="AX741" s="12"/>
      <c r="AY741" s="13"/>
      <c r="AZ741" s="12"/>
    </row>
    <row r="742" spans="1:52" x14ac:dyDescent="0.25">
      <c r="A742" s="1" t="s">
        <v>2</v>
      </c>
      <c r="B742" s="2">
        <v>2.61</v>
      </c>
      <c r="C742" s="74">
        <f t="shared" si="115"/>
        <v>2.6516899999999999</v>
      </c>
      <c r="D742" s="70">
        <v>-112.545</v>
      </c>
      <c r="E742" s="10">
        <v>41.924999999999997</v>
      </c>
      <c r="F742" s="17">
        <v>0</v>
      </c>
      <c r="G742" s="1">
        <v>1986</v>
      </c>
      <c r="H742">
        <v>3</v>
      </c>
      <c r="I742">
        <v>13</v>
      </c>
      <c r="J742">
        <v>2</v>
      </c>
      <c r="K742">
        <v>49</v>
      </c>
      <c r="L742">
        <v>6.8</v>
      </c>
      <c r="M742" s="73">
        <f t="shared" si="116"/>
        <v>0.22500000000000001</v>
      </c>
      <c r="N742" s="2">
        <v>0.01</v>
      </c>
      <c r="O742" s="3" t="s">
        <v>235</v>
      </c>
      <c r="P742" s="76"/>
      <c r="Q742" s="67">
        <f>Y742</f>
        <v>2.6516899999999999</v>
      </c>
      <c r="R742" s="72">
        <f>X742</f>
        <v>0.22500000000000001</v>
      </c>
      <c r="S742" s="44"/>
      <c r="T742" s="14"/>
      <c r="W742" s="57">
        <v>2.61</v>
      </c>
      <c r="X742" s="72">
        <v>0.22500000000000001</v>
      </c>
      <c r="Y742" s="56">
        <f t="shared" si="119"/>
        <v>2.6516899999999999</v>
      </c>
      <c r="Z742" s="47"/>
      <c r="AA742" s="72"/>
      <c r="AB742" s="56"/>
      <c r="AC742" s="44"/>
      <c r="AD742" s="72"/>
      <c r="AE742" s="56"/>
      <c r="AF742" s="45"/>
      <c r="AG742" s="72"/>
      <c r="AH742" s="56"/>
      <c r="AI742" s="45"/>
      <c r="AK742" s="12"/>
      <c r="AL742" s="12"/>
      <c r="AM742" s="19"/>
      <c r="AQ742" s="13"/>
      <c r="AR742" s="13">
        <v>2.61</v>
      </c>
      <c r="AS742" s="13"/>
      <c r="AT742" s="14"/>
      <c r="AU742" s="13"/>
      <c r="AV742" s="13"/>
      <c r="AW742" s="12"/>
      <c r="AX742" s="12"/>
      <c r="AY742" s="13"/>
      <c r="AZ742" s="12"/>
    </row>
    <row r="743" spans="1:52" x14ac:dyDescent="0.25">
      <c r="A743" s="1" t="s">
        <v>2</v>
      </c>
      <c r="B743" s="2">
        <v>2.52</v>
      </c>
      <c r="C743" s="74">
        <f t="shared" si="115"/>
        <v>2.5680800000000001</v>
      </c>
      <c r="D743" s="70">
        <v>-112.67100000000001</v>
      </c>
      <c r="E743" s="10">
        <v>41.841999999999999</v>
      </c>
      <c r="F743" s="17">
        <v>1</v>
      </c>
      <c r="G743" s="1">
        <v>1986</v>
      </c>
      <c r="H743">
        <v>3</v>
      </c>
      <c r="I743">
        <v>22</v>
      </c>
      <c r="J743">
        <v>13</v>
      </c>
      <c r="K743">
        <v>31</v>
      </c>
      <c r="L743">
        <v>38.4</v>
      </c>
      <c r="M743" s="73">
        <f t="shared" si="116"/>
        <v>0.22500000000000001</v>
      </c>
      <c r="N743" s="2">
        <v>0.01</v>
      </c>
      <c r="O743" s="3" t="s">
        <v>235</v>
      </c>
      <c r="P743" s="76"/>
      <c r="Q743" s="67">
        <f>Y743</f>
        <v>2.5680800000000001</v>
      </c>
      <c r="R743" s="72">
        <f>X743</f>
        <v>0.22500000000000001</v>
      </c>
      <c r="S743" s="44"/>
      <c r="T743" s="14"/>
      <c r="W743" s="57">
        <v>2.52</v>
      </c>
      <c r="X743" s="72">
        <v>0.22500000000000001</v>
      </c>
      <c r="Y743" s="56">
        <f t="shared" si="119"/>
        <v>2.5680800000000001</v>
      </c>
      <c r="Z743" s="47"/>
      <c r="AA743" s="72"/>
      <c r="AB743" s="56"/>
      <c r="AC743" s="44"/>
      <c r="AD743" s="72"/>
      <c r="AE743" s="56"/>
      <c r="AF743" s="45"/>
      <c r="AG743" s="72"/>
      <c r="AH743" s="56"/>
      <c r="AI743" s="45"/>
      <c r="AK743" s="12"/>
      <c r="AL743" s="12"/>
      <c r="AM743" s="19"/>
      <c r="AQ743" s="13"/>
      <c r="AR743" s="13">
        <v>2.52</v>
      </c>
      <c r="AS743" s="13"/>
      <c r="AT743" s="14"/>
      <c r="AU743" s="13"/>
      <c r="AV743" s="13"/>
      <c r="AW743" s="12"/>
      <c r="AX743" s="12"/>
      <c r="AY743" s="13"/>
      <c r="AZ743" s="12"/>
    </row>
    <row r="744" spans="1:52" x14ac:dyDescent="0.25">
      <c r="A744" s="1" t="s">
        <v>2</v>
      </c>
      <c r="B744" s="2">
        <v>3.17</v>
      </c>
      <c r="C744" s="74">
        <f t="shared" si="115"/>
        <v>3.3495212913282293</v>
      </c>
      <c r="D744" s="70">
        <v>-112.002</v>
      </c>
      <c r="E744" s="10">
        <v>39.220999999999997</v>
      </c>
      <c r="F744" s="17">
        <v>0</v>
      </c>
      <c r="G744" s="1">
        <v>1986</v>
      </c>
      <c r="H744">
        <v>3</v>
      </c>
      <c r="I744">
        <v>24</v>
      </c>
      <c r="J744">
        <v>22</v>
      </c>
      <c r="K744">
        <v>33</v>
      </c>
      <c r="L744">
        <v>41.2</v>
      </c>
      <c r="M744" s="73">
        <f t="shared" si="116"/>
        <v>0.15312959783241839</v>
      </c>
      <c r="N744" s="2">
        <v>0.01</v>
      </c>
      <c r="O744" s="3" t="s">
        <v>236</v>
      </c>
      <c r="P744" s="76">
        <f>1/((1/U744^2)+(1/X744^2))</f>
        <v>2.3448673732318199E-2</v>
      </c>
      <c r="Q744" s="67">
        <f>(P744/U744^2*V744)+(P744/X744^2*Y744)</f>
        <v>3.3495212913282293</v>
      </c>
      <c r="R744" s="72">
        <f>SQRT(P744)</f>
        <v>0.15312959783241839</v>
      </c>
      <c r="S744" s="57">
        <v>3.17</v>
      </c>
      <c r="T744" s="14" t="s">
        <v>3</v>
      </c>
      <c r="U744" s="26">
        <v>0.20899999999999999</v>
      </c>
      <c r="V744" s="56">
        <f>0.791*S744+0.851</f>
        <v>3.3584700000000001</v>
      </c>
      <c r="W744" s="57">
        <v>3.35</v>
      </c>
      <c r="X744" s="72">
        <v>0.22500000000000001</v>
      </c>
      <c r="Y744" s="56">
        <f t="shared" si="119"/>
        <v>3.3391500000000001</v>
      </c>
      <c r="Z744" s="47"/>
      <c r="AA744" s="72"/>
      <c r="AB744" s="56"/>
      <c r="AC744" s="44"/>
      <c r="AD744" s="72"/>
      <c r="AE744" s="56"/>
      <c r="AF744" s="45"/>
      <c r="AG744" s="72"/>
      <c r="AH744" s="56"/>
      <c r="AI744" s="45"/>
      <c r="AK744" s="12"/>
      <c r="AL744" s="12"/>
      <c r="AM744" s="19"/>
      <c r="AQ744" s="13"/>
      <c r="AR744" s="13">
        <v>3.35</v>
      </c>
      <c r="AS744" s="13">
        <v>3.17</v>
      </c>
      <c r="AT744" s="14" t="s">
        <v>3</v>
      </c>
      <c r="AU744" s="13"/>
      <c r="AV744" s="13"/>
      <c r="AW744" s="12"/>
      <c r="AX744" s="12"/>
      <c r="AY744" s="13"/>
      <c r="AZ744" s="12"/>
    </row>
    <row r="745" spans="1:52" x14ac:dyDescent="0.25">
      <c r="A745" s="1" t="s">
        <v>2</v>
      </c>
      <c r="B745" s="31">
        <v>4.3</v>
      </c>
      <c r="C745" s="74">
        <f t="shared" si="115"/>
        <v>4.2448574859941024</v>
      </c>
      <c r="D745" s="70">
        <v>-112.003</v>
      </c>
      <c r="E745" s="10">
        <v>39.228999999999999</v>
      </c>
      <c r="F745" s="17">
        <v>0</v>
      </c>
      <c r="G745" s="1">
        <v>1986</v>
      </c>
      <c r="H745">
        <v>3</v>
      </c>
      <c r="I745">
        <v>24</v>
      </c>
      <c r="J745">
        <v>22</v>
      </c>
      <c r="K745">
        <v>40</v>
      </c>
      <c r="L745">
        <v>23.3</v>
      </c>
      <c r="M745" s="73">
        <f t="shared" si="116"/>
        <v>0.13591010865836153</v>
      </c>
      <c r="N745" s="2">
        <v>0.01</v>
      </c>
      <c r="O745" s="3" t="s">
        <v>236</v>
      </c>
      <c r="P745" s="76">
        <f>1/((1/U745^2)+(1/X745^2)+(1/AG745^2))</f>
        <v>1.8471557635527637E-2</v>
      </c>
      <c r="Q745" s="67">
        <f>(P745/U745^2*V745)+(P745/X745^2*Y745)+(P745/AG745^2*AH745)</f>
        <v>4.2448574859941024</v>
      </c>
      <c r="R745" s="72">
        <f>SQRT(P745)</f>
        <v>0.13591010865836153</v>
      </c>
      <c r="S745" s="58">
        <v>4.3</v>
      </c>
      <c r="T745" s="14" t="s">
        <v>3</v>
      </c>
      <c r="U745" s="26">
        <v>0.20899999999999999</v>
      </c>
      <c r="V745" s="56">
        <f>0.791*S745+0.851</f>
        <v>4.2523</v>
      </c>
      <c r="W745" s="57">
        <v>4.09</v>
      </c>
      <c r="X745" s="72">
        <v>0.22500000000000001</v>
      </c>
      <c r="Y745" s="56">
        <f t="shared" si="119"/>
        <v>4.0266099999999998</v>
      </c>
      <c r="Z745" s="47"/>
      <c r="AA745" s="72"/>
      <c r="AB745" s="56"/>
      <c r="AC745" s="44"/>
      <c r="AD745" s="72"/>
      <c r="AE745" s="56"/>
      <c r="AF745" s="59">
        <v>4.5999999999999996</v>
      </c>
      <c r="AG745" s="72">
        <v>0.29499999999999998</v>
      </c>
      <c r="AH745" s="56">
        <f>1.162*AF745-0.74</f>
        <v>4.6051999999999991</v>
      </c>
      <c r="AI745" s="45"/>
      <c r="AK745" s="12"/>
      <c r="AL745" s="12"/>
      <c r="AM745" s="19"/>
      <c r="AN745" s="19">
        <v>4.5999999999999996</v>
      </c>
      <c r="AQ745" s="13"/>
      <c r="AR745" s="13">
        <v>4.09</v>
      </c>
      <c r="AS745" s="24">
        <v>4.3</v>
      </c>
      <c r="AT745" s="14" t="s">
        <v>3</v>
      </c>
      <c r="AU745" s="13">
        <v>5</v>
      </c>
      <c r="AV745" s="13" t="s">
        <v>115</v>
      </c>
      <c r="AW745" s="35">
        <v>3000</v>
      </c>
      <c r="AX745" s="13" t="s">
        <v>115</v>
      </c>
      <c r="AY745" s="13"/>
      <c r="AZ745" s="12"/>
    </row>
    <row r="746" spans="1:52" x14ac:dyDescent="0.25">
      <c r="A746" s="1" t="s">
        <v>2</v>
      </c>
      <c r="B746" s="2">
        <v>3.28</v>
      </c>
      <c r="C746" s="74">
        <f t="shared" si="115"/>
        <v>3.2741199999999999</v>
      </c>
      <c r="D746" s="70">
        <v>-112.006</v>
      </c>
      <c r="E746" s="10">
        <v>39.231000000000002</v>
      </c>
      <c r="F746" s="17">
        <v>1</v>
      </c>
      <c r="G746" s="1">
        <v>1986</v>
      </c>
      <c r="H746">
        <v>3</v>
      </c>
      <c r="I746">
        <v>25</v>
      </c>
      <c r="J746">
        <v>2</v>
      </c>
      <c r="K746">
        <v>49</v>
      </c>
      <c r="L746">
        <v>6.4</v>
      </c>
      <c r="M746" s="73">
        <f t="shared" si="116"/>
        <v>0.22500000000000001</v>
      </c>
      <c r="N746" s="2">
        <v>0.01</v>
      </c>
      <c r="O746" s="3" t="s">
        <v>235</v>
      </c>
      <c r="P746" s="76"/>
      <c r="Q746" s="67">
        <f>Y746</f>
        <v>3.2741199999999999</v>
      </c>
      <c r="R746" s="72">
        <f>X746</f>
        <v>0.22500000000000001</v>
      </c>
      <c r="S746" s="44"/>
      <c r="T746" s="14"/>
      <c r="W746" s="57">
        <v>3.28</v>
      </c>
      <c r="X746" s="72">
        <v>0.22500000000000001</v>
      </c>
      <c r="Y746" s="56">
        <f t="shared" si="119"/>
        <v>3.2741199999999999</v>
      </c>
      <c r="Z746" s="47"/>
      <c r="AA746" s="72"/>
      <c r="AB746" s="56"/>
      <c r="AC746" s="44"/>
      <c r="AD746" s="72"/>
      <c r="AE746" s="56"/>
      <c r="AF746" s="45"/>
      <c r="AG746" s="72"/>
      <c r="AH746" s="56"/>
      <c r="AI746" s="45"/>
      <c r="AK746" s="12"/>
      <c r="AL746" s="12"/>
      <c r="AM746" s="19"/>
      <c r="AQ746" s="13"/>
      <c r="AR746" s="13">
        <v>3.28</v>
      </c>
      <c r="AS746" s="13"/>
      <c r="AT746" s="14"/>
      <c r="AU746" s="13"/>
      <c r="AV746" s="13"/>
      <c r="AW746" s="12"/>
      <c r="AX746" s="12"/>
      <c r="AY746" s="13"/>
      <c r="AZ746" s="12"/>
    </row>
    <row r="747" spans="1:52" x14ac:dyDescent="0.25">
      <c r="A747" s="1" t="s">
        <v>2</v>
      </c>
      <c r="B747" s="2">
        <v>3.75</v>
      </c>
      <c r="C747" s="74">
        <f t="shared" si="115"/>
        <v>3.9357370168388015</v>
      </c>
      <c r="D747" s="70">
        <v>-112.006</v>
      </c>
      <c r="E747" s="10">
        <v>39.216999999999999</v>
      </c>
      <c r="F747" s="17">
        <v>0</v>
      </c>
      <c r="G747" s="1">
        <v>1986</v>
      </c>
      <c r="H747">
        <v>3</v>
      </c>
      <c r="I747">
        <v>25</v>
      </c>
      <c r="J747">
        <v>2</v>
      </c>
      <c r="K747">
        <v>53</v>
      </c>
      <c r="L747">
        <v>1.1000000000000001</v>
      </c>
      <c r="M747" s="73">
        <f t="shared" si="116"/>
        <v>0.15312959783241839</v>
      </c>
      <c r="N747" s="2">
        <v>0.01</v>
      </c>
      <c r="O747" s="3" t="s">
        <v>236</v>
      </c>
      <c r="P747" s="76">
        <f>1/((1/U747^2)+(1/X747^2))</f>
        <v>2.3448673732318199E-2</v>
      </c>
      <c r="Q747" s="67">
        <f>(P747/U747^2*V747)+(P747/X747^2*Y747)</f>
        <v>3.9357370168388015</v>
      </c>
      <c r="R747" s="72">
        <f>SQRT(P747)</f>
        <v>0.15312959783241839</v>
      </c>
      <c r="S747" s="57">
        <v>3.75</v>
      </c>
      <c r="T747" s="14" t="s">
        <v>3</v>
      </c>
      <c r="U747" s="26">
        <v>0.20899999999999999</v>
      </c>
      <c r="V747" s="56">
        <f>0.791*S747+0.851</f>
        <v>3.81725</v>
      </c>
      <c r="W747" s="57">
        <v>4.1399999999999997</v>
      </c>
      <c r="X747" s="72">
        <v>0.22500000000000001</v>
      </c>
      <c r="Y747" s="56">
        <f t="shared" si="119"/>
        <v>4.0730599999999999</v>
      </c>
      <c r="Z747" s="47"/>
      <c r="AA747" s="72"/>
      <c r="AB747" s="56"/>
      <c r="AC747" s="44"/>
      <c r="AD747" s="72"/>
      <c r="AE747" s="56"/>
      <c r="AF747" s="45"/>
      <c r="AG747" s="72"/>
      <c r="AH747" s="56"/>
      <c r="AI747" s="45"/>
      <c r="AK747" s="12"/>
      <c r="AL747" s="12"/>
      <c r="AM747" s="19"/>
      <c r="AQ747" s="13"/>
      <c r="AR747" s="13">
        <v>4.1399999999999997</v>
      </c>
      <c r="AS747" s="13">
        <v>3.75</v>
      </c>
      <c r="AT747" s="14" t="s">
        <v>3</v>
      </c>
      <c r="AU747" s="13">
        <v>5</v>
      </c>
      <c r="AV747" s="13" t="s">
        <v>115</v>
      </c>
      <c r="AW747" s="35">
        <v>3000</v>
      </c>
      <c r="AX747" s="13" t="s">
        <v>115</v>
      </c>
      <c r="AY747" s="13"/>
      <c r="AZ747" s="12"/>
    </row>
    <row r="748" spans="1:52" x14ac:dyDescent="0.25">
      <c r="A748" s="1" t="s">
        <v>2</v>
      </c>
      <c r="B748" s="2">
        <v>3.11</v>
      </c>
      <c r="C748" s="74">
        <f t="shared" si="115"/>
        <v>3.11619</v>
      </c>
      <c r="D748" s="70">
        <v>-113.13200000000001</v>
      </c>
      <c r="E748" s="10">
        <v>37.466999999999999</v>
      </c>
      <c r="F748" s="17">
        <v>1</v>
      </c>
      <c r="G748" s="1">
        <v>1986</v>
      </c>
      <c r="H748">
        <v>3</v>
      </c>
      <c r="I748">
        <v>30</v>
      </c>
      <c r="J748">
        <v>3</v>
      </c>
      <c r="K748">
        <v>12</v>
      </c>
      <c r="L748">
        <v>41.5</v>
      </c>
      <c r="M748" s="73">
        <f t="shared" si="116"/>
        <v>0.22500000000000001</v>
      </c>
      <c r="N748" s="2">
        <v>0.01</v>
      </c>
      <c r="O748" s="3" t="s">
        <v>235</v>
      </c>
      <c r="P748" s="76"/>
      <c r="Q748" s="67">
        <f>Y748</f>
        <v>3.11619</v>
      </c>
      <c r="R748" s="72">
        <f>X748</f>
        <v>0.22500000000000001</v>
      </c>
      <c r="S748" s="44"/>
      <c r="T748" s="14"/>
      <c r="W748" s="57">
        <v>3.11</v>
      </c>
      <c r="X748" s="72">
        <v>0.22500000000000001</v>
      </c>
      <c r="Y748" s="56">
        <f t="shared" si="119"/>
        <v>3.11619</v>
      </c>
      <c r="Z748" s="47"/>
      <c r="AA748" s="72"/>
      <c r="AB748" s="56"/>
      <c r="AC748" s="44"/>
      <c r="AD748" s="72"/>
      <c r="AE748" s="56"/>
      <c r="AF748" s="45"/>
      <c r="AG748" s="72"/>
      <c r="AH748" s="56"/>
      <c r="AI748" s="45"/>
      <c r="AK748" s="12"/>
      <c r="AL748" s="12"/>
      <c r="AM748" s="19"/>
      <c r="AQ748" s="13"/>
      <c r="AR748" s="13">
        <v>3.11</v>
      </c>
      <c r="AS748" s="13"/>
      <c r="AT748" s="14"/>
      <c r="AU748" s="13"/>
      <c r="AV748" s="13"/>
      <c r="AW748" s="12"/>
      <c r="AX748" s="12"/>
      <c r="AY748" s="13"/>
      <c r="AZ748" s="12"/>
    </row>
    <row r="749" spans="1:52" x14ac:dyDescent="0.25">
      <c r="A749" s="1" t="s">
        <v>2</v>
      </c>
      <c r="B749" s="2">
        <v>2.77</v>
      </c>
      <c r="C749" s="74">
        <f t="shared" si="115"/>
        <v>2.8003300000000002</v>
      </c>
      <c r="D749" s="70">
        <v>-112.738</v>
      </c>
      <c r="E749" s="10">
        <v>41.841999999999999</v>
      </c>
      <c r="F749" s="17">
        <v>1</v>
      </c>
      <c r="G749" s="1">
        <v>1986</v>
      </c>
      <c r="H749">
        <v>4</v>
      </c>
      <c r="I749">
        <v>11</v>
      </c>
      <c r="J749">
        <v>1</v>
      </c>
      <c r="K749">
        <v>12</v>
      </c>
      <c r="L749">
        <v>5.9</v>
      </c>
      <c r="M749" s="73">
        <f t="shared" si="116"/>
        <v>0.22500000000000001</v>
      </c>
      <c r="N749" s="2">
        <v>0.01</v>
      </c>
      <c r="O749" s="3" t="s">
        <v>235</v>
      </c>
      <c r="P749" s="76"/>
      <c r="Q749" s="67">
        <f>Y749</f>
        <v>2.8003300000000002</v>
      </c>
      <c r="R749" s="72">
        <f>X749</f>
        <v>0.22500000000000001</v>
      </c>
      <c r="S749" s="44"/>
      <c r="T749" s="14"/>
      <c r="W749" s="57">
        <v>2.77</v>
      </c>
      <c r="X749" s="72">
        <v>0.22500000000000001</v>
      </c>
      <c r="Y749" s="56">
        <f t="shared" si="119"/>
        <v>2.8003300000000002</v>
      </c>
      <c r="Z749" s="47"/>
      <c r="AA749" s="72"/>
      <c r="AB749" s="56"/>
      <c r="AC749" s="44"/>
      <c r="AD749" s="72"/>
      <c r="AE749" s="56"/>
      <c r="AF749" s="45"/>
      <c r="AG749" s="72"/>
      <c r="AH749" s="56"/>
      <c r="AI749" s="45"/>
      <c r="AK749" s="12"/>
      <c r="AL749" s="12"/>
      <c r="AM749" s="19"/>
      <c r="AQ749" s="13"/>
      <c r="AR749" s="13">
        <v>2.77</v>
      </c>
      <c r="AS749" s="13"/>
      <c r="AT749" s="14"/>
      <c r="AU749" s="13"/>
      <c r="AV749" s="13"/>
      <c r="AW749" s="12"/>
      <c r="AX749" s="12"/>
      <c r="AY749" s="13"/>
      <c r="AZ749" s="12"/>
    </row>
    <row r="750" spans="1:52" x14ac:dyDescent="0.25">
      <c r="A750" s="1" t="s">
        <v>1</v>
      </c>
      <c r="B750" s="2">
        <v>2.5</v>
      </c>
      <c r="C750" s="74">
        <f t="shared" si="115"/>
        <v>2.7414900000000002</v>
      </c>
      <c r="D750" s="70">
        <v>-108.928</v>
      </c>
      <c r="E750" s="10">
        <v>41.046999999999997</v>
      </c>
      <c r="F750" s="17">
        <v>5</v>
      </c>
      <c r="G750" s="1">
        <v>1986</v>
      </c>
      <c r="H750">
        <v>4</v>
      </c>
      <c r="I750">
        <v>29</v>
      </c>
      <c r="J750">
        <v>7</v>
      </c>
      <c r="K750">
        <v>55</v>
      </c>
      <c r="L750">
        <v>44.3</v>
      </c>
      <c r="M750" s="73">
        <f t="shared" si="116"/>
        <v>0.23200000000000001</v>
      </c>
      <c r="N750" s="2">
        <v>0.01</v>
      </c>
      <c r="O750" s="3" t="s">
        <v>235</v>
      </c>
      <c r="P750" s="76"/>
      <c r="Q750" s="67">
        <f>AB750</f>
        <v>2.7414900000000002</v>
      </c>
      <c r="R750" s="72">
        <f>AA750</f>
        <v>0.23200000000000001</v>
      </c>
      <c r="S750" s="44"/>
      <c r="T750" s="14"/>
      <c r="W750" s="44"/>
      <c r="X750" s="72"/>
      <c r="Z750" s="59">
        <v>2.5</v>
      </c>
      <c r="AA750" s="72">
        <v>0.23200000000000001</v>
      </c>
      <c r="AB750" s="56">
        <f>0.791*(Z750-0.11)+0.851</f>
        <v>2.7414900000000002</v>
      </c>
      <c r="AC750" s="44"/>
      <c r="AD750" s="72"/>
      <c r="AE750" s="56"/>
      <c r="AF750" s="45"/>
      <c r="AG750" s="72"/>
      <c r="AH750" s="56"/>
      <c r="AI750" s="45" t="s">
        <v>31</v>
      </c>
      <c r="AJ750" s="13">
        <v>0</v>
      </c>
      <c r="AK750" s="12">
        <v>0</v>
      </c>
      <c r="AL750" s="12">
        <v>0</v>
      </c>
      <c r="AM750" s="19">
        <v>2.5</v>
      </c>
      <c r="AO750" s="12">
        <v>460</v>
      </c>
      <c r="AQ750" s="13"/>
      <c r="AR750" s="13"/>
      <c r="AS750" s="13"/>
      <c r="AT750" s="14"/>
      <c r="AU750" s="13"/>
      <c r="AV750" s="13"/>
      <c r="AW750" s="12"/>
      <c r="AX750" s="12"/>
      <c r="AY750" s="13"/>
      <c r="AZ750" s="28" t="s">
        <v>142</v>
      </c>
    </row>
    <row r="751" spans="1:52" x14ac:dyDescent="0.25">
      <c r="A751" s="1" t="s">
        <v>2</v>
      </c>
      <c r="B751" s="2">
        <v>2.59</v>
      </c>
      <c r="C751" s="74">
        <f t="shared" si="115"/>
        <v>2.6331099999999998</v>
      </c>
      <c r="D751" s="70">
        <v>-111.453</v>
      </c>
      <c r="E751" s="10">
        <v>39.25</v>
      </c>
      <c r="F751" s="17">
        <v>1</v>
      </c>
      <c r="G751" s="1">
        <v>1986</v>
      </c>
      <c r="H751">
        <v>4</v>
      </c>
      <c r="I751">
        <v>30</v>
      </c>
      <c r="J751">
        <v>12</v>
      </c>
      <c r="K751">
        <v>41</v>
      </c>
      <c r="L751">
        <v>4.0999999999999996</v>
      </c>
      <c r="M751" s="73">
        <f t="shared" si="116"/>
        <v>0.22500000000000001</v>
      </c>
      <c r="N751" s="2">
        <v>0.01</v>
      </c>
      <c r="O751" s="3" t="s">
        <v>235</v>
      </c>
      <c r="P751" s="76"/>
      <c r="Q751" s="67">
        <f>Y751</f>
        <v>2.6331099999999998</v>
      </c>
      <c r="R751" s="72">
        <f>X751</f>
        <v>0.22500000000000001</v>
      </c>
      <c r="S751" s="44"/>
      <c r="T751" s="14"/>
      <c r="W751" s="57">
        <v>2.59</v>
      </c>
      <c r="X751" s="72">
        <v>0.22500000000000001</v>
      </c>
      <c r="Y751" s="56">
        <f t="shared" ref="Y751:Y791" si="124">0.929*W751+0.227</f>
        <v>2.6331099999999998</v>
      </c>
      <c r="Z751" s="47"/>
      <c r="AA751" s="72"/>
      <c r="AB751" s="56"/>
      <c r="AC751" s="44"/>
      <c r="AD751" s="72"/>
      <c r="AE751" s="56"/>
      <c r="AF751" s="45"/>
      <c r="AG751" s="72"/>
      <c r="AH751" s="56"/>
      <c r="AI751" s="45"/>
      <c r="AK751" s="12"/>
      <c r="AL751" s="12"/>
      <c r="AM751" s="19"/>
      <c r="AQ751" s="13"/>
      <c r="AR751" s="13">
        <v>2.59</v>
      </c>
      <c r="AS751" s="13"/>
      <c r="AT751" s="14"/>
      <c r="AU751" s="13"/>
      <c r="AV751" s="13"/>
      <c r="AW751" s="12"/>
      <c r="AX751" s="12"/>
      <c r="AY751" s="13"/>
      <c r="AZ751" s="12"/>
    </row>
    <row r="752" spans="1:52" x14ac:dyDescent="0.25">
      <c r="A752" s="1" t="s">
        <v>2</v>
      </c>
      <c r="B752" s="2">
        <v>3.35</v>
      </c>
      <c r="C752" s="74">
        <f t="shared" si="115"/>
        <v>3.3178431899778849</v>
      </c>
      <c r="D752" s="70">
        <v>-110.30800000000001</v>
      </c>
      <c r="E752" s="10">
        <v>37.271000000000001</v>
      </c>
      <c r="F752" s="17">
        <v>9</v>
      </c>
      <c r="G752" s="1">
        <v>1986</v>
      </c>
      <c r="H752">
        <v>5</v>
      </c>
      <c r="I752">
        <v>14</v>
      </c>
      <c r="J752">
        <v>15</v>
      </c>
      <c r="K752">
        <v>2</v>
      </c>
      <c r="L752">
        <v>55.6</v>
      </c>
      <c r="M752" s="73">
        <f t="shared" si="116"/>
        <v>0.16151704475634704</v>
      </c>
      <c r="N752" s="2">
        <v>0.01</v>
      </c>
      <c r="O752" s="3" t="s">
        <v>236</v>
      </c>
      <c r="P752" s="76">
        <f>1/((1/X752^2)+(1/AA752^2))</f>
        <v>2.6087755746823815E-2</v>
      </c>
      <c r="Q752" s="67">
        <f>(P752/X752^2*Y752)+(P752/AA752^2*AB752)</f>
        <v>3.3178431899778849</v>
      </c>
      <c r="R752" s="72">
        <f>SQRT(P752)</f>
        <v>0.16151704475634704</v>
      </c>
      <c r="S752" s="44"/>
      <c r="T752" s="14"/>
      <c r="W752" s="57">
        <v>3.35</v>
      </c>
      <c r="X752" s="72">
        <v>0.22500000000000001</v>
      </c>
      <c r="Y752" s="56">
        <f t="shared" si="124"/>
        <v>3.3391500000000001</v>
      </c>
      <c r="Z752" s="59">
        <v>3.2</v>
      </c>
      <c r="AA752" s="72">
        <v>0.23200000000000001</v>
      </c>
      <c r="AB752" s="56">
        <f>0.791*(Z752-0.11)+0.851</f>
        <v>3.2951900000000003</v>
      </c>
      <c r="AC752" s="44"/>
      <c r="AD752" s="72"/>
      <c r="AE752" s="56"/>
      <c r="AF752" s="45"/>
      <c r="AG752" s="72"/>
      <c r="AH752" s="56"/>
      <c r="AI752" s="45" t="s">
        <v>29</v>
      </c>
      <c r="AK752" s="12"/>
      <c r="AL752" s="12"/>
      <c r="AM752" s="19">
        <v>3.2</v>
      </c>
      <c r="AQ752" s="13"/>
      <c r="AR752" s="13">
        <v>3.35</v>
      </c>
      <c r="AS752" s="13"/>
      <c r="AT752" s="14"/>
      <c r="AU752" s="13"/>
      <c r="AV752" s="13"/>
      <c r="AW752" s="12"/>
      <c r="AX752" s="12"/>
      <c r="AY752" s="13"/>
      <c r="AZ752" s="12"/>
    </row>
    <row r="753" spans="1:52" ht="27" customHeight="1" x14ac:dyDescent="0.25">
      <c r="A753" s="1" t="s">
        <v>2</v>
      </c>
      <c r="B753" s="2">
        <v>2.52</v>
      </c>
      <c r="C753" s="74">
        <f t="shared" si="115"/>
        <v>2.5680800000000001</v>
      </c>
      <c r="D753" s="70">
        <v>-112.79</v>
      </c>
      <c r="E753" s="10">
        <v>39.774999999999999</v>
      </c>
      <c r="F753" s="17">
        <v>1</v>
      </c>
      <c r="G753" s="1">
        <v>1986</v>
      </c>
      <c r="H753">
        <v>5</v>
      </c>
      <c r="I753">
        <v>28</v>
      </c>
      <c r="J753">
        <v>0</v>
      </c>
      <c r="K753">
        <v>17</v>
      </c>
      <c r="L753">
        <v>54.4</v>
      </c>
      <c r="M753" s="73">
        <f t="shared" si="116"/>
        <v>0.22500000000000001</v>
      </c>
      <c r="N753" s="2">
        <v>0.01</v>
      </c>
      <c r="O753" s="3" t="s">
        <v>235</v>
      </c>
      <c r="P753" s="76"/>
      <c r="Q753" s="67">
        <f>Y753</f>
        <v>2.5680800000000001</v>
      </c>
      <c r="R753" s="72">
        <f>X753</f>
        <v>0.22500000000000001</v>
      </c>
      <c r="S753" s="44"/>
      <c r="T753" s="14"/>
      <c r="W753" s="57">
        <v>2.52</v>
      </c>
      <c r="X753" s="72">
        <v>0.22500000000000001</v>
      </c>
      <c r="Y753" s="56">
        <f t="shared" si="124"/>
        <v>2.5680800000000001</v>
      </c>
      <c r="Z753" s="47"/>
      <c r="AA753" s="72"/>
      <c r="AB753" s="56"/>
      <c r="AC753" s="44"/>
      <c r="AD753" s="72"/>
      <c r="AE753" s="56"/>
      <c r="AF753" s="45"/>
      <c r="AG753" s="72"/>
      <c r="AH753" s="56"/>
      <c r="AI753" s="45" t="s">
        <v>83</v>
      </c>
      <c r="AK753" s="12"/>
      <c r="AL753" s="12" t="s">
        <v>212</v>
      </c>
      <c r="AM753" s="19"/>
      <c r="AQ753" s="13"/>
      <c r="AR753" s="13">
        <v>2.52</v>
      </c>
      <c r="AS753" s="13"/>
      <c r="AT753" s="14"/>
      <c r="AU753" s="13"/>
      <c r="AV753" s="13"/>
      <c r="AW753" s="12"/>
      <c r="AX753" s="12"/>
      <c r="AY753" s="13"/>
      <c r="AZ753" s="29" t="s">
        <v>213</v>
      </c>
    </row>
    <row r="754" spans="1:52" ht="27" customHeight="1" x14ac:dyDescent="0.25">
      <c r="A754" s="1" t="s">
        <v>2</v>
      </c>
      <c r="B754" s="2">
        <v>2.92</v>
      </c>
      <c r="C754" s="74">
        <f t="shared" si="115"/>
        <v>2.9396800000000001</v>
      </c>
      <c r="D754" s="70">
        <v>-111.68</v>
      </c>
      <c r="E754" s="10">
        <v>41.265000000000001</v>
      </c>
      <c r="F754" s="17">
        <v>11</v>
      </c>
      <c r="G754" s="1">
        <v>1986</v>
      </c>
      <c r="H754">
        <v>6</v>
      </c>
      <c r="I754">
        <v>5</v>
      </c>
      <c r="J754">
        <v>7</v>
      </c>
      <c r="K754">
        <v>41</v>
      </c>
      <c r="L754">
        <v>21</v>
      </c>
      <c r="M754" s="73">
        <f t="shared" si="116"/>
        <v>0.22500000000000001</v>
      </c>
      <c r="N754" s="2">
        <v>0.01</v>
      </c>
      <c r="O754" s="3" t="s">
        <v>235</v>
      </c>
      <c r="P754" s="76"/>
      <c r="Q754" s="67">
        <f>Y754</f>
        <v>2.9396800000000001</v>
      </c>
      <c r="R754" s="72">
        <f>X754</f>
        <v>0.22500000000000001</v>
      </c>
      <c r="S754" s="44"/>
      <c r="T754" s="14"/>
      <c r="W754" s="57">
        <v>2.92</v>
      </c>
      <c r="X754" s="72">
        <v>0.22500000000000001</v>
      </c>
      <c r="Y754" s="56">
        <f t="shared" si="124"/>
        <v>2.9396800000000001</v>
      </c>
      <c r="Z754" s="47"/>
      <c r="AA754" s="72"/>
      <c r="AB754" s="56"/>
      <c r="AC754" s="44"/>
      <c r="AD754" s="72"/>
      <c r="AE754" s="56"/>
      <c r="AF754" s="45"/>
      <c r="AG754" s="72"/>
      <c r="AH754" s="56"/>
      <c r="AI754" s="45" t="s">
        <v>83</v>
      </c>
      <c r="AK754" s="12"/>
      <c r="AL754" s="12" t="s">
        <v>214</v>
      </c>
      <c r="AM754" s="19"/>
      <c r="AQ754" s="13"/>
      <c r="AR754" s="13">
        <v>2.92</v>
      </c>
      <c r="AS754" s="13"/>
      <c r="AT754" s="14"/>
      <c r="AU754" s="13"/>
      <c r="AV754" s="13"/>
      <c r="AW754" s="12"/>
      <c r="AX754" s="12"/>
      <c r="AY754" s="13"/>
      <c r="AZ754" s="29" t="s">
        <v>215</v>
      </c>
    </row>
    <row r="755" spans="1:52" x14ac:dyDescent="0.25">
      <c r="A755" s="1" t="s">
        <v>2</v>
      </c>
      <c r="B755" s="31">
        <v>3.5</v>
      </c>
      <c r="C755" s="74">
        <f t="shared" si="115"/>
        <v>3.4552226446885665</v>
      </c>
      <c r="D755" s="70">
        <v>-111.669</v>
      </c>
      <c r="E755" s="10">
        <v>41.27</v>
      </c>
      <c r="F755" s="17">
        <v>7</v>
      </c>
      <c r="G755" s="1">
        <v>1986</v>
      </c>
      <c r="H755">
        <v>6</v>
      </c>
      <c r="I755">
        <v>5</v>
      </c>
      <c r="J755">
        <v>8</v>
      </c>
      <c r="K755">
        <v>5</v>
      </c>
      <c r="L755">
        <v>41.9</v>
      </c>
      <c r="M755" s="73">
        <f t="shared" si="116"/>
        <v>0.15312959783241839</v>
      </c>
      <c r="N755" s="2">
        <v>0.01</v>
      </c>
      <c r="O755" s="3" t="s">
        <v>236</v>
      </c>
      <c r="P755" s="76">
        <f>1/((1/U755^2)+(1/X755^2))</f>
        <v>2.3448673732318199E-2</v>
      </c>
      <c r="Q755" s="67">
        <f>(P755/U755^2*V755)+(P755/X755^2*Y755)</f>
        <v>3.4552226446885665</v>
      </c>
      <c r="R755" s="72">
        <f>SQRT(P755)</f>
        <v>0.15312959783241839</v>
      </c>
      <c r="S755" s="58">
        <v>3.5</v>
      </c>
      <c r="T755" s="14" t="s">
        <v>3</v>
      </c>
      <c r="U755" s="26">
        <v>0.20899999999999999</v>
      </c>
      <c r="V755" s="56">
        <f>0.791*S755+0.851</f>
        <v>3.6194999999999999</v>
      </c>
      <c r="W755" s="57">
        <v>3.27</v>
      </c>
      <c r="X755" s="72">
        <v>0.22500000000000001</v>
      </c>
      <c r="Y755" s="56">
        <f t="shared" si="124"/>
        <v>3.2648299999999999</v>
      </c>
      <c r="Z755" s="47"/>
      <c r="AA755" s="72"/>
      <c r="AB755" s="56"/>
      <c r="AC755" s="44"/>
      <c r="AD755" s="72"/>
      <c r="AE755" s="56"/>
      <c r="AF755" s="45"/>
      <c r="AG755" s="72"/>
      <c r="AH755" s="56"/>
      <c r="AI755" s="45"/>
      <c r="AK755" s="12"/>
      <c r="AL755" s="12"/>
      <c r="AM755" s="19"/>
      <c r="AQ755" s="13"/>
      <c r="AR755" s="13">
        <v>3.27</v>
      </c>
      <c r="AS755" s="24">
        <v>3.5</v>
      </c>
      <c r="AT755" s="14" t="s">
        <v>3</v>
      </c>
      <c r="AU755" s="13"/>
      <c r="AV755" s="13"/>
      <c r="AW755" s="12"/>
      <c r="AX755" s="12"/>
      <c r="AY755" s="13"/>
      <c r="AZ755" s="12"/>
    </row>
    <row r="756" spans="1:52" x14ac:dyDescent="0.25">
      <c r="A756" s="1" t="s">
        <v>2</v>
      </c>
      <c r="B756" s="31">
        <v>2.8</v>
      </c>
      <c r="C756" s="74">
        <f t="shared" si="115"/>
        <v>2.8281999999999998</v>
      </c>
      <c r="D756" s="70">
        <v>-111.383</v>
      </c>
      <c r="E756" s="10">
        <v>40.323</v>
      </c>
      <c r="F756" s="17">
        <v>5</v>
      </c>
      <c r="G756" s="1">
        <v>1986</v>
      </c>
      <c r="H756">
        <v>6</v>
      </c>
      <c r="I756">
        <v>28</v>
      </c>
      <c r="J756">
        <v>21</v>
      </c>
      <c r="K756">
        <v>16</v>
      </c>
      <c r="L756">
        <v>24</v>
      </c>
      <c r="M756" s="73">
        <f t="shared" si="116"/>
        <v>0.22500000000000001</v>
      </c>
      <c r="N756" s="2">
        <v>0.01</v>
      </c>
      <c r="O756" s="3" t="s">
        <v>235</v>
      </c>
      <c r="P756" s="76"/>
      <c r="Q756" s="67">
        <f>Y756</f>
        <v>2.8281999999999998</v>
      </c>
      <c r="R756" s="72">
        <f>X756</f>
        <v>0.22500000000000001</v>
      </c>
      <c r="S756" s="44"/>
      <c r="T756" s="14"/>
      <c r="W756" s="58">
        <v>2.8</v>
      </c>
      <c r="X756" s="72">
        <v>0.22500000000000001</v>
      </c>
      <c r="Y756" s="56">
        <f t="shared" si="124"/>
        <v>2.8281999999999998</v>
      </c>
      <c r="Z756" s="47"/>
      <c r="AA756" s="72"/>
      <c r="AB756" s="56"/>
      <c r="AC756" s="44"/>
      <c r="AD756" s="72"/>
      <c r="AE756" s="56"/>
      <c r="AF756" s="45"/>
      <c r="AG756" s="72"/>
      <c r="AH756" s="56"/>
      <c r="AI756" s="45"/>
      <c r="AK756" s="12"/>
      <c r="AL756" s="12"/>
      <c r="AM756" s="19"/>
      <c r="AQ756" s="13"/>
      <c r="AR756" s="24">
        <v>2.8</v>
      </c>
      <c r="AS756" s="13"/>
      <c r="AT756" s="14"/>
      <c r="AU756" s="13"/>
      <c r="AV756" s="13"/>
      <c r="AW756" s="12"/>
      <c r="AX756" s="12"/>
      <c r="AY756" s="13"/>
      <c r="AZ756" s="12"/>
    </row>
    <row r="757" spans="1:52" x14ac:dyDescent="0.25">
      <c r="A757" s="1" t="s">
        <v>2</v>
      </c>
      <c r="B757" s="2">
        <v>3.39</v>
      </c>
      <c r="C757" s="74">
        <f t="shared" si="115"/>
        <v>3.4520083073078736</v>
      </c>
      <c r="D757" s="70">
        <v>-111.23</v>
      </c>
      <c r="E757" s="10">
        <v>42.453000000000003</v>
      </c>
      <c r="F757" s="17">
        <v>1</v>
      </c>
      <c r="G757" s="1">
        <v>1986</v>
      </c>
      <c r="H757">
        <v>7</v>
      </c>
      <c r="I757">
        <v>30</v>
      </c>
      <c r="J757">
        <v>8</v>
      </c>
      <c r="K757">
        <v>19</v>
      </c>
      <c r="L757">
        <v>6.5</v>
      </c>
      <c r="M757" s="73">
        <f t="shared" si="116"/>
        <v>0.16151704475634704</v>
      </c>
      <c r="N757" s="2">
        <v>0.01</v>
      </c>
      <c r="O757" s="3" t="s">
        <v>236</v>
      </c>
      <c r="P757" s="76">
        <f>1/((1/X757^2)+(1/AA757^2))</f>
        <v>2.6087755746823815E-2</v>
      </c>
      <c r="Q757" s="67">
        <f>(P757/X757^2*Y757)+(P757/AA757^2*AB757)</f>
        <v>3.4520083073078736</v>
      </c>
      <c r="R757" s="72">
        <f>SQRT(P757)</f>
        <v>0.16151704475634704</v>
      </c>
      <c r="S757" s="44"/>
      <c r="T757" s="14"/>
      <c r="W757" s="57">
        <v>3.39</v>
      </c>
      <c r="X757" s="72">
        <v>0.22500000000000001</v>
      </c>
      <c r="Y757" s="56">
        <f t="shared" si="124"/>
        <v>3.3763100000000001</v>
      </c>
      <c r="Z757" s="59">
        <v>3.5</v>
      </c>
      <c r="AA757" s="72">
        <v>0.23200000000000001</v>
      </c>
      <c r="AB757" s="56">
        <f>0.791*(Z757-0.11)+0.851</f>
        <v>3.5324900000000001</v>
      </c>
      <c r="AC757" s="44"/>
      <c r="AD757" s="72"/>
      <c r="AE757" s="56"/>
      <c r="AF757" s="45"/>
      <c r="AG757" s="72"/>
      <c r="AH757" s="56"/>
      <c r="AI757" s="45" t="s">
        <v>97</v>
      </c>
      <c r="AK757" s="12"/>
      <c r="AL757" s="12"/>
      <c r="AM757" s="19">
        <v>3.5</v>
      </c>
      <c r="AQ757" s="13"/>
      <c r="AR757" s="13">
        <v>3.39</v>
      </c>
      <c r="AS757" s="13"/>
      <c r="AT757" s="14"/>
      <c r="AU757" s="13"/>
      <c r="AV757" s="13"/>
      <c r="AW757" s="12"/>
      <c r="AX757" s="12"/>
      <c r="AY757" s="13"/>
      <c r="AZ757" s="12"/>
    </row>
    <row r="758" spans="1:52" x14ac:dyDescent="0.25">
      <c r="A758" s="1" t="s">
        <v>2</v>
      </c>
      <c r="B758" s="31">
        <v>2.81</v>
      </c>
      <c r="C758" s="74">
        <f t="shared" si="115"/>
        <v>2.8374899999999998</v>
      </c>
      <c r="D758" s="70">
        <v>-112.556</v>
      </c>
      <c r="E758" s="10">
        <v>38.22</v>
      </c>
      <c r="F758" s="17">
        <v>2</v>
      </c>
      <c r="G758" s="1">
        <v>1986</v>
      </c>
      <c r="H758">
        <v>7</v>
      </c>
      <c r="I758">
        <v>31</v>
      </c>
      <c r="J758">
        <v>3</v>
      </c>
      <c r="K758">
        <v>33</v>
      </c>
      <c r="L758">
        <v>28.6</v>
      </c>
      <c r="M758" s="73">
        <f t="shared" si="116"/>
        <v>0.22500000000000001</v>
      </c>
      <c r="N758" s="2">
        <v>0.01</v>
      </c>
      <c r="O758" s="3" t="s">
        <v>235</v>
      </c>
      <c r="P758" s="76"/>
      <c r="Q758" s="67">
        <f>Y758</f>
        <v>2.8374899999999998</v>
      </c>
      <c r="R758" s="72">
        <f>X758</f>
        <v>0.22500000000000001</v>
      </c>
      <c r="S758" s="44"/>
      <c r="T758" s="14"/>
      <c r="W758" s="58">
        <v>2.81</v>
      </c>
      <c r="X758" s="72">
        <v>0.22500000000000001</v>
      </c>
      <c r="Y758" s="56">
        <f t="shared" si="124"/>
        <v>2.8374899999999998</v>
      </c>
      <c r="Z758" s="47"/>
      <c r="AA758" s="72"/>
      <c r="AB758" s="56"/>
      <c r="AC758" s="44"/>
      <c r="AD758" s="72"/>
      <c r="AE758" s="56"/>
      <c r="AF758" s="45"/>
      <c r="AG758" s="72"/>
      <c r="AH758" s="56"/>
      <c r="AI758" s="45"/>
      <c r="AK758" s="12"/>
      <c r="AL758" s="12"/>
      <c r="AM758" s="19"/>
      <c r="AQ758" s="13"/>
      <c r="AR758" s="24">
        <v>2.81</v>
      </c>
      <c r="AS758" s="13"/>
      <c r="AT758" s="14"/>
      <c r="AU758" s="13"/>
      <c r="AV758" s="13"/>
      <c r="AW758" s="12"/>
      <c r="AX758" s="12"/>
      <c r="AY758" s="13"/>
      <c r="AZ758" s="12"/>
    </row>
    <row r="759" spans="1:52" x14ac:dyDescent="0.25">
      <c r="A759" s="1" t="s">
        <v>2</v>
      </c>
      <c r="B759" s="31">
        <v>2.58</v>
      </c>
      <c r="C759" s="74">
        <f t="shared" si="115"/>
        <v>2.6238200000000003</v>
      </c>
      <c r="D759" s="70">
        <v>-112.54900000000001</v>
      </c>
      <c r="E759" s="10">
        <v>38.250999999999998</v>
      </c>
      <c r="F759" s="17">
        <v>1</v>
      </c>
      <c r="G759" s="1">
        <v>1986</v>
      </c>
      <c r="H759">
        <v>7</v>
      </c>
      <c r="I759">
        <v>31</v>
      </c>
      <c r="J759">
        <v>3</v>
      </c>
      <c r="K759">
        <v>35</v>
      </c>
      <c r="L759">
        <v>59.7</v>
      </c>
      <c r="M759" s="73">
        <f t="shared" si="116"/>
        <v>0.22500000000000001</v>
      </c>
      <c r="N759" s="2">
        <v>0.01</v>
      </c>
      <c r="O759" s="3" t="s">
        <v>235</v>
      </c>
      <c r="P759" s="76"/>
      <c r="Q759" s="67">
        <f>Y759</f>
        <v>2.6238200000000003</v>
      </c>
      <c r="R759" s="72">
        <f>X759</f>
        <v>0.22500000000000001</v>
      </c>
      <c r="S759" s="44"/>
      <c r="T759" s="14"/>
      <c r="W759" s="58">
        <v>2.58</v>
      </c>
      <c r="X759" s="72">
        <v>0.22500000000000001</v>
      </c>
      <c r="Y759" s="56">
        <f t="shared" si="124"/>
        <v>2.6238200000000003</v>
      </c>
      <c r="Z759" s="47"/>
      <c r="AA759" s="72"/>
      <c r="AB759" s="56"/>
      <c r="AC759" s="44"/>
      <c r="AD759" s="72"/>
      <c r="AE759" s="56"/>
      <c r="AF759" s="45"/>
      <c r="AG759" s="72"/>
      <c r="AH759" s="56"/>
      <c r="AI759" s="45"/>
      <c r="AK759" s="12"/>
      <c r="AL759" s="12"/>
      <c r="AM759" s="19"/>
      <c r="AQ759" s="13"/>
      <c r="AR759" s="24">
        <v>2.58</v>
      </c>
      <c r="AS759" s="13"/>
      <c r="AT759" s="14"/>
      <c r="AU759" s="13"/>
      <c r="AV759" s="13"/>
      <c r="AW759" s="12"/>
      <c r="AX759" s="12"/>
      <c r="AY759" s="13"/>
      <c r="AZ759" s="12"/>
    </row>
    <row r="760" spans="1:52" x14ac:dyDescent="0.25">
      <c r="A760" s="1" t="s">
        <v>2</v>
      </c>
      <c r="B760" s="31">
        <v>2.5</v>
      </c>
      <c r="C760" s="74">
        <f t="shared" si="115"/>
        <v>2.5495000000000001</v>
      </c>
      <c r="D760" s="70">
        <v>-112.065</v>
      </c>
      <c r="E760" s="10">
        <v>42.151000000000003</v>
      </c>
      <c r="F760" s="17">
        <v>13</v>
      </c>
      <c r="G760" s="1">
        <v>1986</v>
      </c>
      <c r="H760">
        <v>8</v>
      </c>
      <c r="I760">
        <v>3</v>
      </c>
      <c r="J760">
        <v>7</v>
      </c>
      <c r="K760">
        <v>35</v>
      </c>
      <c r="L760">
        <v>4.8</v>
      </c>
      <c r="M760" s="73">
        <f t="shared" si="116"/>
        <v>0.22500000000000001</v>
      </c>
      <c r="N760" s="2">
        <v>0.01</v>
      </c>
      <c r="O760" s="3" t="s">
        <v>235</v>
      </c>
      <c r="P760" s="76"/>
      <c r="Q760" s="67">
        <f>Y760</f>
        <v>2.5495000000000001</v>
      </c>
      <c r="R760" s="72">
        <f>X760</f>
        <v>0.22500000000000001</v>
      </c>
      <c r="S760" s="44"/>
      <c r="T760" s="14"/>
      <c r="W760" s="58">
        <v>2.5</v>
      </c>
      <c r="X760" s="72">
        <v>0.22500000000000001</v>
      </c>
      <c r="Y760" s="56">
        <f t="shared" si="124"/>
        <v>2.5495000000000001</v>
      </c>
      <c r="Z760" s="47"/>
      <c r="AA760" s="72"/>
      <c r="AB760" s="56"/>
      <c r="AC760" s="44"/>
      <c r="AD760" s="72"/>
      <c r="AE760" s="56"/>
      <c r="AF760" s="45"/>
      <c r="AG760" s="72"/>
      <c r="AH760" s="56"/>
      <c r="AI760" s="45"/>
      <c r="AK760" s="12"/>
      <c r="AL760" s="12"/>
      <c r="AM760" s="19"/>
      <c r="AQ760" s="13"/>
      <c r="AR760" s="24">
        <v>2.5</v>
      </c>
      <c r="AS760" s="13"/>
      <c r="AT760" s="14"/>
      <c r="AU760" s="13"/>
      <c r="AV760" s="13"/>
      <c r="AW760" s="12"/>
      <c r="AX760" s="12"/>
      <c r="AY760" s="13"/>
      <c r="AZ760" s="12"/>
    </row>
    <row r="761" spans="1:52" x14ac:dyDescent="0.25">
      <c r="A761" s="1" t="s">
        <v>2</v>
      </c>
      <c r="B761" s="31">
        <v>2.85</v>
      </c>
      <c r="C761" s="74">
        <f t="shared" si="115"/>
        <v>2.8746499999999999</v>
      </c>
      <c r="D761" s="70">
        <v>-112.345</v>
      </c>
      <c r="E761" s="10">
        <v>36.799999999999997</v>
      </c>
      <c r="F761" s="17">
        <v>0</v>
      </c>
      <c r="G761" s="1">
        <v>1986</v>
      </c>
      <c r="H761">
        <v>8</v>
      </c>
      <c r="I761">
        <v>6</v>
      </c>
      <c r="J761">
        <v>5</v>
      </c>
      <c r="K761">
        <v>31</v>
      </c>
      <c r="L761">
        <v>7.9</v>
      </c>
      <c r="M761" s="73">
        <f t="shared" si="116"/>
        <v>0.22500000000000001</v>
      </c>
      <c r="N761" s="2">
        <v>0.01</v>
      </c>
      <c r="O761" s="3" t="s">
        <v>235</v>
      </c>
      <c r="P761" s="76"/>
      <c r="Q761" s="67">
        <f>Y761</f>
        <v>2.8746499999999999</v>
      </c>
      <c r="R761" s="72">
        <f>X761</f>
        <v>0.22500000000000001</v>
      </c>
      <c r="S761" s="44"/>
      <c r="T761" s="14"/>
      <c r="W761" s="58">
        <v>2.85</v>
      </c>
      <c r="X761" s="72">
        <v>0.22500000000000001</v>
      </c>
      <c r="Y761" s="56">
        <f t="shared" si="124"/>
        <v>2.8746499999999999</v>
      </c>
      <c r="Z761" s="47"/>
      <c r="AA761" s="72"/>
      <c r="AB761" s="56"/>
      <c r="AC761" s="44"/>
      <c r="AD761" s="72"/>
      <c r="AE761" s="56"/>
      <c r="AF761" s="45"/>
      <c r="AG761" s="72"/>
      <c r="AH761" s="56"/>
      <c r="AI761" s="45"/>
      <c r="AK761" s="12"/>
      <c r="AL761" s="12"/>
      <c r="AM761" s="19"/>
      <c r="AQ761" s="13"/>
      <c r="AR761" s="24">
        <v>2.85</v>
      </c>
      <c r="AS761" s="13"/>
      <c r="AT761" s="14"/>
      <c r="AU761" s="13"/>
      <c r="AV761" s="13"/>
      <c r="AW761" s="12"/>
      <c r="AX761" s="12"/>
      <c r="AY761" s="13"/>
      <c r="AZ761" s="12"/>
    </row>
    <row r="762" spans="1:52" ht="27" customHeight="1" x14ac:dyDescent="0.25">
      <c r="A762" s="1" t="s">
        <v>2</v>
      </c>
      <c r="B762" s="2">
        <v>3.36</v>
      </c>
      <c r="C762" s="74">
        <f t="shared" si="115"/>
        <v>3.5526625751323619</v>
      </c>
      <c r="D762" s="70">
        <v>-110.529</v>
      </c>
      <c r="E762" s="10">
        <v>37.453000000000003</v>
      </c>
      <c r="F762" s="17">
        <v>0</v>
      </c>
      <c r="G762" s="1">
        <v>1986</v>
      </c>
      <c r="H762">
        <v>8</v>
      </c>
      <c r="I762">
        <v>22</v>
      </c>
      <c r="J762">
        <v>13</v>
      </c>
      <c r="K762">
        <v>26</v>
      </c>
      <c r="L762">
        <v>33</v>
      </c>
      <c r="M762" s="73">
        <f t="shared" si="116"/>
        <v>0.16151704475634704</v>
      </c>
      <c r="N762" s="2">
        <v>0.01</v>
      </c>
      <c r="O762" s="3" t="s">
        <v>236</v>
      </c>
      <c r="P762" s="76">
        <f>1/((1/X762^2)+(1/AA762^2))</f>
        <v>2.6087755746823815E-2</v>
      </c>
      <c r="Q762" s="67">
        <f>(P762/X762^2*Y762)+(P762/AA762^2*AB762)</f>
        <v>3.5526625751323619</v>
      </c>
      <c r="R762" s="72">
        <f>SQRT(P762)</f>
        <v>0.16151704475634704</v>
      </c>
      <c r="S762" s="44"/>
      <c r="T762" s="14"/>
      <c r="W762" s="57">
        <v>3.36</v>
      </c>
      <c r="X762" s="72">
        <v>0.22500000000000001</v>
      </c>
      <c r="Y762" s="56">
        <f t="shared" si="124"/>
        <v>3.3484400000000001</v>
      </c>
      <c r="Z762" s="59">
        <v>3.8</v>
      </c>
      <c r="AA762" s="72">
        <v>0.23200000000000001</v>
      </c>
      <c r="AB762" s="56">
        <f>0.791*(Z762-0.11)+0.851</f>
        <v>3.76979</v>
      </c>
      <c r="AC762" s="44"/>
      <c r="AD762" s="72"/>
      <c r="AE762" s="56"/>
      <c r="AF762" s="45"/>
      <c r="AG762" s="72"/>
      <c r="AH762" s="56"/>
      <c r="AI762" s="45" t="s">
        <v>120</v>
      </c>
      <c r="AK762" s="12"/>
      <c r="AL762" s="12" t="s">
        <v>105</v>
      </c>
      <c r="AM762" s="19">
        <v>3.8</v>
      </c>
      <c r="AQ762" s="13"/>
      <c r="AR762" s="13">
        <v>3.36</v>
      </c>
      <c r="AS762" s="13"/>
      <c r="AT762" s="14"/>
      <c r="AU762" s="13"/>
      <c r="AV762" s="13"/>
      <c r="AW762" s="12"/>
      <c r="AX762" s="12"/>
      <c r="AY762" s="13"/>
      <c r="AZ762" s="29" t="s">
        <v>216</v>
      </c>
    </row>
    <row r="763" spans="1:52" x14ac:dyDescent="0.25">
      <c r="A763" s="1" t="s">
        <v>2</v>
      </c>
      <c r="B763" s="2">
        <v>2.4700000000000002</v>
      </c>
      <c r="C763" s="74">
        <f t="shared" si="115"/>
        <v>2.52163</v>
      </c>
      <c r="D763" s="70">
        <v>-111.92400000000001</v>
      </c>
      <c r="E763" s="10">
        <v>41.497</v>
      </c>
      <c r="F763" s="17">
        <v>18</v>
      </c>
      <c r="G763" s="1">
        <v>1986</v>
      </c>
      <c r="H763">
        <v>8</v>
      </c>
      <c r="I763">
        <v>25</v>
      </c>
      <c r="J763">
        <v>5</v>
      </c>
      <c r="K763">
        <v>29</v>
      </c>
      <c r="L763">
        <v>25.7</v>
      </c>
      <c r="M763" s="73">
        <f t="shared" si="116"/>
        <v>0.22500000000000001</v>
      </c>
      <c r="N763" s="2">
        <v>0.01</v>
      </c>
      <c r="O763" s="3" t="s">
        <v>235</v>
      </c>
      <c r="P763" s="76"/>
      <c r="Q763" s="67">
        <f>Y763</f>
        <v>2.52163</v>
      </c>
      <c r="R763" s="72">
        <f>X763</f>
        <v>0.22500000000000001</v>
      </c>
      <c r="S763" s="44"/>
      <c r="T763" s="14"/>
      <c r="W763" s="57">
        <v>2.4700000000000002</v>
      </c>
      <c r="X763" s="72">
        <v>0.22500000000000001</v>
      </c>
      <c r="Y763" s="56">
        <f t="shared" si="124"/>
        <v>2.52163</v>
      </c>
      <c r="Z763" s="47"/>
      <c r="AA763" s="72"/>
      <c r="AB763" s="56"/>
      <c r="AC763" s="44"/>
      <c r="AD763" s="72"/>
      <c r="AE763" s="56"/>
      <c r="AF763" s="45"/>
      <c r="AG763" s="72"/>
      <c r="AH763" s="56"/>
      <c r="AI763" s="45"/>
      <c r="AK763" s="12"/>
      <c r="AL763" s="12"/>
      <c r="AM763" s="19"/>
      <c r="AQ763" s="13"/>
      <c r="AR763" s="13">
        <v>2.4700000000000002</v>
      </c>
      <c r="AS763" s="13"/>
      <c r="AT763" s="14"/>
      <c r="AU763" s="13"/>
      <c r="AV763" s="13"/>
      <c r="AW763" s="12"/>
      <c r="AX763" s="12"/>
      <c r="AY763" s="13"/>
      <c r="AZ763" s="12"/>
    </row>
    <row r="764" spans="1:52" x14ac:dyDescent="0.25">
      <c r="A764" s="1" t="s">
        <v>2</v>
      </c>
      <c r="B764" s="2">
        <v>3.24</v>
      </c>
      <c r="C764" s="74">
        <f t="shared" si="115"/>
        <v>3.2369600000000003</v>
      </c>
      <c r="D764" s="70">
        <v>-111.654</v>
      </c>
      <c r="E764" s="10">
        <v>42.106000000000002</v>
      </c>
      <c r="F764" s="17">
        <v>0</v>
      </c>
      <c r="G764" s="1">
        <v>1986</v>
      </c>
      <c r="H764">
        <v>8</v>
      </c>
      <c r="I764">
        <v>29</v>
      </c>
      <c r="J764">
        <v>8</v>
      </c>
      <c r="K764">
        <v>26</v>
      </c>
      <c r="L764">
        <v>23.9</v>
      </c>
      <c r="M764" s="73">
        <f t="shared" si="116"/>
        <v>0.22500000000000001</v>
      </c>
      <c r="N764" s="2">
        <v>0.01</v>
      </c>
      <c r="O764" s="3" t="s">
        <v>235</v>
      </c>
      <c r="P764" s="76"/>
      <c r="Q764" s="67">
        <f>Y764</f>
        <v>3.2369600000000003</v>
      </c>
      <c r="R764" s="72">
        <f>X764</f>
        <v>0.22500000000000001</v>
      </c>
      <c r="S764" s="44"/>
      <c r="T764" s="14"/>
      <c r="W764" s="57">
        <v>3.24</v>
      </c>
      <c r="X764" s="72">
        <v>0.22500000000000001</v>
      </c>
      <c r="Y764" s="56">
        <f t="shared" si="124"/>
        <v>3.2369600000000003</v>
      </c>
      <c r="Z764" s="47"/>
      <c r="AA764" s="72"/>
      <c r="AB764" s="56"/>
      <c r="AC764" s="44"/>
      <c r="AD764" s="72"/>
      <c r="AE764" s="56"/>
      <c r="AF764" s="45"/>
      <c r="AG764" s="72"/>
      <c r="AH764" s="56"/>
      <c r="AI764" s="45" t="s">
        <v>80</v>
      </c>
      <c r="AK764" s="12"/>
      <c r="AL764" s="12"/>
      <c r="AM764" s="19"/>
      <c r="AQ764" s="13"/>
      <c r="AR764" s="13">
        <v>3.24</v>
      </c>
      <c r="AS764" s="13"/>
      <c r="AT764" s="14"/>
      <c r="AU764" s="13"/>
      <c r="AV764" s="13"/>
      <c r="AW764" s="12"/>
      <c r="AX764" s="12"/>
      <c r="AY764" s="13"/>
      <c r="AZ764" s="12"/>
    </row>
    <row r="765" spans="1:52" ht="27" customHeight="1" x14ac:dyDescent="0.25">
      <c r="A765" s="1" t="s">
        <v>2</v>
      </c>
      <c r="B765" s="2">
        <v>2.82</v>
      </c>
      <c r="C765" s="74">
        <f t="shared" si="115"/>
        <v>2.8467799999999999</v>
      </c>
      <c r="D765" s="70">
        <v>-111.657</v>
      </c>
      <c r="E765" s="10">
        <v>42.098999999999997</v>
      </c>
      <c r="F765" s="17">
        <v>0</v>
      </c>
      <c r="G765" s="1">
        <v>1986</v>
      </c>
      <c r="H765">
        <v>8</v>
      </c>
      <c r="I765">
        <v>29</v>
      </c>
      <c r="J765">
        <v>9</v>
      </c>
      <c r="K765">
        <v>37</v>
      </c>
      <c r="L765">
        <v>34.4</v>
      </c>
      <c r="M765" s="73">
        <f t="shared" si="116"/>
        <v>0.22500000000000001</v>
      </c>
      <c r="N765" s="2">
        <v>0.01</v>
      </c>
      <c r="O765" s="3" t="s">
        <v>235</v>
      </c>
      <c r="P765" s="76"/>
      <c r="Q765" s="67">
        <f>Y765</f>
        <v>2.8467799999999999</v>
      </c>
      <c r="R765" s="72">
        <f>X765</f>
        <v>0.22500000000000001</v>
      </c>
      <c r="S765" s="44"/>
      <c r="T765" s="14"/>
      <c r="W765" s="57">
        <v>2.82</v>
      </c>
      <c r="X765" s="72">
        <v>0.22500000000000001</v>
      </c>
      <c r="Y765" s="56">
        <f t="shared" si="124"/>
        <v>2.8467799999999999</v>
      </c>
      <c r="Z765" s="47"/>
      <c r="AA765" s="72"/>
      <c r="AB765" s="56"/>
      <c r="AC765" s="44"/>
      <c r="AD765" s="72"/>
      <c r="AE765" s="56"/>
      <c r="AF765" s="45"/>
      <c r="AG765" s="72"/>
      <c r="AH765" s="56"/>
      <c r="AI765" s="45" t="s">
        <v>124</v>
      </c>
      <c r="AK765" s="12"/>
      <c r="AL765" s="12" t="s">
        <v>214</v>
      </c>
      <c r="AM765" s="19"/>
      <c r="AQ765" s="13"/>
      <c r="AR765" s="13">
        <v>2.82</v>
      </c>
      <c r="AS765" s="13"/>
      <c r="AT765" s="14"/>
      <c r="AU765" s="13"/>
      <c r="AV765" s="13"/>
      <c r="AW765" s="12"/>
      <c r="AX765" s="12"/>
      <c r="AY765" s="13"/>
      <c r="AZ765" s="29" t="s">
        <v>217</v>
      </c>
    </row>
    <row r="766" spans="1:52" x14ac:dyDescent="0.25">
      <c r="A766" s="1" t="s">
        <v>2</v>
      </c>
      <c r="B766" s="2">
        <v>3.23</v>
      </c>
      <c r="C766" s="74">
        <f t="shared" si="115"/>
        <v>3.2276699999999998</v>
      </c>
      <c r="D766" s="70">
        <v>-111.47499999999999</v>
      </c>
      <c r="E766" s="10">
        <v>41.293999999999997</v>
      </c>
      <c r="F766" s="17">
        <v>7</v>
      </c>
      <c r="G766" s="1">
        <v>1986</v>
      </c>
      <c r="H766">
        <v>9</v>
      </c>
      <c r="I766">
        <v>14</v>
      </c>
      <c r="J766">
        <v>3</v>
      </c>
      <c r="K766">
        <v>40</v>
      </c>
      <c r="L766">
        <v>25.6</v>
      </c>
      <c r="M766" s="73">
        <f t="shared" si="116"/>
        <v>0.22500000000000001</v>
      </c>
      <c r="N766" s="2">
        <v>0.01</v>
      </c>
      <c r="O766" s="3" t="s">
        <v>235</v>
      </c>
      <c r="P766" s="76"/>
      <c r="Q766" s="67">
        <f>Y766</f>
        <v>3.2276699999999998</v>
      </c>
      <c r="R766" s="72">
        <f>X766</f>
        <v>0.22500000000000001</v>
      </c>
      <c r="S766" s="44"/>
      <c r="T766" s="14"/>
      <c r="W766" s="57">
        <v>3.23</v>
      </c>
      <c r="X766" s="72">
        <v>0.22500000000000001</v>
      </c>
      <c r="Y766" s="56">
        <f t="shared" si="124"/>
        <v>3.2276699999999998</v>
      </c>
      <c r="Z766" s="47"/>
      <c r="AA766" s="72"/>
      <c r="AB766" s="56"/>
      <c r="AC766" s="44"/>
      <c r="AD766" s="72"/>
      <c r="AE766" s="56"/>
      <c r="AF766" s="45"/>
      <c r="AG766" s="72"/>
      <c r="AH766" s="56"/>
      <c r="AI766" s="45"/>
      <c r="AK766" s="12"/>
      <c r="AL766" s="12"/>
      <c r="AM766" s="19"/>
      <c r="AQ766" s="13"/>
      <c r="AR766" s="13">
        <v>3.23</v>
      </c>
      <c r="AS766" s="13"/>
      <c r="AT766" s="14"/>
      <c r="AU766" s="13"/>
      <c r="AV766" s="13"/>
      <c r="AW766" s="12"/>
      <c r="AX766" s="12"/>
      <c r="AY766" s="13"/>
      <c r="AZ766" s="12"/>
    </row>
    <row r="767" spans="1:52" x14ac:dyDescent="0.25">
      <c r="A767" s="1" t="s">
        <v>2</v>
      </c>
      <c r="B767" s="2">
        <v>3.32</v>
      </c>
      <c r="C767" s="74">
        <f t="shared" si="115"/>
        <v>3.3873966896061756</v>
      </c>
      <c r="D767" s="70">
        <v>-111.702</v>
      </c>
      <c r="E767" s="10">
        <v>41.466999999999999</v>
      </c>
      <c r="F767" s="17">
        <v>12</v>
      </c>
      <c r="G767" s="1">
        <v>1986</v>
      </c>
      <c r="H767">
        <v>9</v>
      </c>
      <c r="I767">
        <v>19</v>
      </c>
      <c r="J767">
        <v>10</v>
      </c>
      <c r="K767">
        <v>41</v>
      </c>
      <c r="L767">
        <v>28.1</v>
      </c>
      <c r="M767" s="73">
        <f t="shared" si="116"/>
        <v>0.15312959783241839</v>
      </c>
      <c r="N767" s="2">
        <v>0.01</v>
      </c>
      <c r="O767" s="3" t="s">
        <v>236</v>
      </c>
      <c r="P767" s="76">
        <f>1/((1/U767^2)+(1/X767^2))</f>
        <v>2.3448673732318199E-2</v>
      </c>
      <c r="Q767" s="67">
        <f>(P767/U767^2*V767)+(P767/X767^2*Y767)</f>
        <v>3.3873966896061756</v>
      </c>
      <c r="R767" s="72">
        <f>SQRT(P767)</f>
        <v>0.15312959783241839</v>
      </c>
      <c r="S767" s="57">
        <v>3.32</v>
      </c>
      <c r="T767" s="14" t="s">
        <v>3</v>
      </c>
      <c r="U767" s="26">
        <v>0.20899999999999999</v>
      </c>
      <c r="V767" s="56">
        <f>0.791*S767+0.851</f>
        <v>3.4771199999999998</v>
      </c>
      <c r="W767" s="57">
        <v>3.29</v>
      </c>
      <c r="X767" s="72">
        <v>0.22500000000000001</v>
      </c>
      <c r="Y767" s="56">
        <f t="shared" si="124"/>
        <v>3.2834099999999999</v>
      </c>
      <c r="Z767" s="47"/>
      <c r="AA767" s="72"/>
      <c r="AB767" s="56"/>
      <c r="AC767" s="44"/>
      <c r="AD767" s="72"/>
      <c r="AE767" s="56"/>
      <c r="AF767" s="45"/>
      <c r="AG767" s="72"/>
      <c r="AH767" s="56"/>
      <c r="AI767" s="45"/>
      <c r="AK767" s="12"/>
      <c r="AL767" s="12"/>
      <c r="AM767" s="19"/>
      <c r="AQ767" s="13"/>
      <c r="AR767" s="13">
        <v>3.29</v>
      </c>
      <c r="AS767" s="13">
        <v>3.32</v>
      </c>
      <c r="AT767" s="14" t="s">
        <v>3</v>
      </c>
      <c r="AU767" s="13"/>
      <c r="AV767" s="13"/>
      <c r="AW767" s="12"/>
      <c r="AX767" s="12"/>
      <c r="AY767" s="13"/>
      <c r="AZ767" s="12"/>
    </row>
    <row r="768" spans="1:52" x14ac:dyDescent="0.25">
      <c r="A768" s="1" t="s">
        <v>2</v>
      </c>
      <c r="B768" s="2">
        <v>2.59</v>
      </c>
      <c r="C768" s="74">
        <f t="shared" si="115"/>
        <v>2.6331099999999998</v>
      </c>
      <c r="D768" s="70">
        <v>-112.56100000000001</v>
      </c>
      <c r="E768" s="10">
        <v>38.597999999999999</v>
      </c>
      <c r="F768" s="17">
        <v>0</v>
      </c>
      <c r="G768" s="1">
        <v>1986</v>
      </c>
      <c r="H768">
        <v>9</v>
      </c>
      <c r="I768">
        <v>23</v>
      </c>
      <c r="J768">
        <v>15</v>
      </c>
      <c r="K768">
        <v>33</v>
      </c>
      <c r="L768">
        <v>21.4</v>
      </c>
      <c r="M768" s="73">
        <f t="shared" si="116"/>
        <v>0.22500000000000001</v>
      </c>
      <c r="N768" s="2">
        <v>0.01</v>
      </c>
      <c r="O768" s="3" t="s">
        <v>235</v>
      </c>
      <c r="P768" s="76"/>
      <c r="Q768" s="67">
        <f>Y768</f>
        <v>2.6331099999999998</v>
      </c>
      <c r="R768" s="72">
        <f>X768</f>
        <v>0.22500000000000001</v>
      </c>
      <c r="S768" s="44"/>
      <c r="T768" s="14"/>
      <c r="W768" s="57">
        <v>2.59</v>
      </c>
      <c r="X768" s="72">
        <v>0.22500000000000001</v>
      </c>
      <c r="Y768" s="56">
        <f t="shared" si="124"/>
        <v>2.6331099999999998</v>
      </c>
      <c r="Z768" s="47"/>
      <c r="AA768" s="72"/>
      <c r="AB768" s="56"/>
      <c r="AC768" s="44"/>
      <c r="AD768" s="72"/>
      <c r="AE768" s="56"/>
      <c r="AF768" s="45"/>
      <c r="AG768" s="72"/>
      <c r="AH768" s="56"/>
      <c r="AI768" s="45"/>
      <c r="AK768" s="12"/>
      <c r="AL768" s="12"/>
      <c r="AM768" s="19"/>
      <c r="AQ768" s="13"/>
      <c r="AR768" s="13">
        <v>2.59</v>
      </c>
      <c r="AS768" s="13"/>
      <c r="AT768" s="14"/>
      <c r="AU768" s="13"/>
      <c r="AV768" s="13"/>
      <c r="AW768" s="12"/>
      <c r="AX768" s="12"/>
      <c r="AY768" s="13"/>
      <c r="AZ768" s="12"/>
    </row>
    <row r="769" spans="1:52" x14ac:dyDescent="0.25">
      <c r="A769" s="1" t="s">
        <v>2</v>
      </c>
      <c r="B769" s="2">
        <v>2.77</v>
      </c>
      <c r="C769" s="74">
        <f t="shared" si="115"/>
        <v>2.8003300000000002</v>
      </c>
      <c r="D769" s="70">
        <v>-112.563</v>
      </c>
      <c r="E769" s="10">
        <v>38.584000000000003</v>
      </c>
      <c r="F769" s="17">
        <v>0</v>
      </c>
      <c r="G769" s="1">
        <v>1986</v>
      </c>
      <c r="H769">
        <v>9</v>
      </c>
      <c r="I769">
        <v>24</v>
      </c>
      <c r="J769">
        <v>2</v>
      </c>
      <c r="K769">
        <v>38</v>
      </c>
      <c r="L769">
        <v>35.700000000000003</v>
      </c>
      <c r="M769" s="73">
        <f t="shared" si="116"/>
        <v>0.22500000000000001</v>
      </c>
      <c r="N769" s="2">
        <v>0.01</v>
      </c>
      <c r="O769" s="3" t="s">
        <v>235</v>
      </c>
      <c r="P769" s="76"/>
      <c r="Q769" s="67">
        <f>Y769</f>
        <v>2.8003300000000002</v>
      </c>
      <c r="R769" s="72">
        <f>X769</f>
        <v>0.22500000000000001</v>
      </c>
      <c r="S769" s="44"/>
      <c r="T769" s="14"/>
      <c r="W769" s="57">
        <v>2.77</v>
      </c>
      <c r="X769" s="72">
        <v>0.22500000000000001</v>
      </c>
      <c r="Y769" s="56">
        <f t="shared" si="124"/>
        <v>2.8003300000000002</v>
      </c>
      <c r="Z769" s="47"/>
      <c r="AA769" s="72"/>
      <c r="AB769" s="56"/>
      <c r="AC769" s="44"/>
      <c r="AD769" s="72"/>
      <c r="AE769" s="56"/>
      <c r="AF769" s="45"/>
      <c r="AG769" s="72"/>
      <c r="AH769" s="56"/>
      <c r="AI769" s="45"/>
      <c r="AK769" s="12"/>
      <c r="AL769" s="12"/>
      <c r="AM769" s="19"/>
      <c r="AQ769" s="13"/>
      <c r="AR769" s="13">
        <v>2.77</v>
      </c>
      <c r="AS769" s="13"/>
      <c r="AT769" s="14"/>
      <c r="AU769" s="13"/>
      <c r="AV769" s="13"/>
      <c r="AW769" s="12"/>
      <c r="AX769" s="12"/>
      <c r="AY769" s="13"/>
      <c r="AZ769" s="12"/>
    </row>
    <row r="770" spans="1:52" x14ac:dyDescent="0.25">
      <c r="A770" s="1" t="s">
        <v>2</v>
      </c>
      <c r="B770" s="2">
        <v>2.79</v>
      </c>
      <c r="C770" s="74">
        <f t="shared" ref="C770:C802" si="125">Q770</f>
        <v>2.8189100000000002</v>
      </c>
      <c r="D770" s="70">
        <v>-112.551</v>
      </c>
      <c r="E770" s="10">
        <v>38.572000000000003</v>
      </c>
      <c r="F770" s="17">
        <v>0</v>
      </c>
      <c r="G770" s="1">
        <v>1986</v>
      </c>
      <c r="H770">
        <v>9</v>
      </c>
      <c r="I770">
        <v>24</v>
      </c>
      <c r="J770">
        <v>9</v>
      </c>
      <c r="K770">
        <v>27</v>
      </c>
      <c r="L770">
        <v>39.4</v>
      </c>
      <c r="M770" s="73">
        <f t="shared" ref="M770:M802" si="126">R770</f>
        <v>0.22500000000000001</v>
      </c>
      <c r="N770" s="2">
        <v>0.01</v>
      </c>
      <c r="O770" s="3" t="s">
        <v>235</v>
      </c>
      <c r="P770" s="76"/>
      <c r="Q770" s="67">
        <f>Y770</f>
        <v>2.8189100000000002</v>
      </c>
      <c r="R770" s="72">
        <f>X770</f>
        <v>0.22500000000000001</v>
      </c>
      <c r="S770" s="44"/>
      <c r="T770" s="14"/>
      <c r="W770" s="57">
        <v>2.79</v>
      </c>
      <c r="X770" s="72">
        <v>0.22500000000000001</v>
      </c>
      <c r="Y770" s="56">
        <f t="shared" si="124"/>
        <v>2.8189100000000002</v>
      </c>
      <c r="Z770" s="47"/>
      <c r="AA770" s="72"/>
      <c r="AB770" s="56"/>
      <c r="AC770" s="44"/>
      <c r="AD770" s="72"/>
      <c r="AE770" s="56"/>
      <c r="AF770" s="45"/>
      <c r="AG770" s="72"/>
      <c r="AH770" s="56"/>
      <c r="AI770" s="45"/>
      <c r="AK770" s="12"/>
      <c r="AL770" s="12"/>
      <c r="AM770" s="19"/>
      <c r="AQ770" s="13"/>
      <c r="AR770" s="13">
        <v>2.79</v>
      </c>
      <c r="AS770" s="13"/>
      <c r="AT770" s="14"/>
      <c r="AU770" s="13"/>
      <c r="AV770" s="13"/>
      <c r="AW770" s="12"/>
      <c r="AX770" s="12"/>
      <c r="AY770" s="13"/>
      <c r="AZ770" s="12"/>
    </row>
    <row r="771" spans="1:52" x14ac:dyDescent="0.25">
      <c r="A771" s="1" t="s">
        <v>2</v>
      </c>
      <c r="B771" s="2">
        <v>2.82</v>
      </c>
      <c r="C771" s="74">
        <f t="shared" si="125"/>
        <v>2.8467799999999999</v>
      </c>
      <c r="D771" s="70">
        <v>-109.45</v>
      </c>
      <c r="E771" s="10">
        <v>40.704999999999998</v>
      </c>
      <c r="F771" s="17">
        <v>7</v>
      </c>
      <c r="G771" s="1">
        <v>1986</v>
      </c>
      <c r="H771">
        <v>9</v>
      </c>
      <c r="I771">
        <v>24</v>
      </c>
      <c r="J771">
        <v>17</v>
      </c>
      <c r="K771">
        <v>28</v>
      </c>
      <c r="L771">
        <v>8.3000000000000007</v>
      </c>
      <c r="M771" s="73">
        <f t="shared" si="126"/>
        <v>0.22500000000000001</v>
      </c>
      <c r="N771" s="2">
        <v>0.01</v>
      </c>
      <c r="O771" s="3" t="s">
        <v>235</v>
      </c>
      <c r="P771" s="76"/>
      <c r="Q771" s="67">
        <f>Y771</f>
        <v>2.8467799999999999</v>
      </c>
      <c r="R771" s="72">
        <f>X771</f>
        <v>0.22500000000000001</v>
      </c>
      <c r="S771" s="44"/>
      <c r="T771" s="14"/>
      <c r="W771" s="57">
        <v>2.82</v>
      </c>
      <c r="X771" s="72">
        <v>0.22500000000000001</v>
      </c>
      <c r="Y771" s="56">
        <f t="shared" si="124"/>
        <v>2.8467799999999999</v>
      </c>
      <c r="Z771" s="47"/>
      <c r="AA771" s="72"/>
      <c r="AB771" s="56"/>
      <c r="AC771" s="44"/>
      <c r="AD771" s="72"/>
      <c r="AE771" s="56"/>
      <c r="AF771" s="45"/>
      <c r="AG771" s="72"/>
      <c r="AH771" s="56"/>
      <c r="AI771" s="45"/>
      <c r="AK771" s="12"/>
      <c r="AL771" s="12"/>
      <c r="AM771" s="19"/>
      <c r="AQ771" s="13"/>
      <c r="AR771" s="13">
        <v>2.82</v>
      </c>
      <c r="AS771" s="13"/>
      <c r="AT771" s="14"/>
      <c r="AU771" s="13"/>
      <c r="AV771" s="13"/>
      <c r="AW771" s="12"/>
      <c r="AX771" s="12"/>
      <c r="AY771" s="13"/>
      <c r="AZ771" s="12"/>
    </row>
    <row r="772" spans="1:52" x14ac:dyDescent="0.25">
      <c r="A772" s="1" t="s">
        <v>2</v>
      </c>
      <c r="B772" s="2">
        <v>2.79</v>
      </c>
      <c r="C772" s="74">
        <f t="shared" si="125"/>
        <v>2.8964016466409452</v>
      </c>
      <c r="D772" s="70">
        <v>-112.55</v>
      </c>
      <c r="E772" s="10">
        <v>38.610999999999997</v>
      </c>
      <c r="F772" s="17">
        <v>2</v>
      </c>
      <c r="G772" s="1">
        <v>1986</v>
      </c>
      <c r="H772">
        <v>9</v>
      </c>
      <c r="I772">
        <v>25</v>
      </c>
      <c r="J772">
        <v>12</v>
      </c>
      <c r="K772">
        <v>45</v>
      </c>
      <c r="L772">
        <v>31.4</v>
      </c>
      <c r="M772" s="73">
        <f t="shared" si="126"/>
        <v>0.16151704475634704</v>
      </c>
      <c r="N772" s="2">
        <v>0.01</v>
      </c>
      <c r="O772" s="3" t="s">
        <v>236</v>
      </c>
      <c r="P772" s="76">
        <f>1/((1/X772^2)+(1/AA772^2))</f>
        <v>2.6087755746823815E-2</v>
      </c>
      <c r="Q772" s="67">
        <f>(P772/X772^2*Y772)+(P772/AA772^2*AB772)</f>
        <v>2.8964016466409452</v>
      </c>
      <c r="R772" s="72">
        <f>SQRT(P772)</f>
        <v>0.16151704475634704</v>
      </c>
      <c r="S772" s="44"/>
      <c r="T772" s="14"/>
      <c r="W772" s="57">
        <v>2.79</v>
      </c>
      <c r="X772" s="72">
        <v>0.22500000000000001</v>
      </c>
      <c r="Y772" s="56">
        <f t="shared" si="124"/>
        <v>2.8189100000000002</v>
      </c>
      <c r="Z772" s="59">
        <v>2.8</v>
      </c>
      <c r="AA772" s="72">
        <v>0.23200000000000001</v>
      </c>
      <c r="AB772" s="56">
        <f>0.791*(Z772-0.11)+0.851</f>
        <v>2.97879</v>
      </c>
      <c r="AC772" s="44"/>
      <c r="AD772" s="72"/>
      <c r="AE772" s="56"/>
      <c r="AF772" s="45"/>
      <c r="AG772" s="72"/>
      <c r="AH772" s="56"/>
      <c r="AI772" s="45" t="s">
        <v>98</v>
      </c>
      <c r="AK772" s="12"/>
      <c r="AL772" s="12"/>
      <c r="AM772" s="19">
        <v>2.8</v>
      </c>
      <c r="AQ772" s="13"/>
      <c r="AR772" s="13">
        <v>2.79</v>
      </c>
      <c r="AS772" s="13"/>
      <c r="AT772" s="14"/>
      <c r="AU772" s="13"/>
      <c r="AV772" s="13"/>
      <c r="AW772" s="12"/>
      <c r="AX772" s="12"/>
      <c r="AY772" s="13"/>
      <c r="AZ772" s="12"/>
    </row>
    <row r="773" spans="1:52" x14ac:dyDescent="0.25">
      <c r="A773" s="1" t="s">
        <v>2</v>
      </c>
      <c r="B773" s="2">
        <v>3.03</v>
      </c>
      <c r="C773" s="74">
        <f t="shared" si="125"/>
        <v>3.0418699999999999</v>
      </c>
      <c r="D773" s="70">
        <v>-112.553</v>
      </c>
      <c r="E773" s="10">
        <v>38.603000000000002</v>
      </c>
      <c r="F773" s="17">
        <v>0</v>
      </c>
      <c r="G773" s="1">
        <v>1986</v>
      </c>
      <c r="H773">
        <v>9</v>
      </c>
      <c r="I773">
        <v>25</v>
      </c>
      <c r="J773">
        <v>22</v>
      </c>
      <c r="K773">
        <v>31</v>
      </c>
      <c r="L773">
        <v>14.9</v>
      </c>
      <c r="M773" s="73">
        <f t="shared" si="126"/>
        <v>0.22500000000000001</v>
      </c>
      <c r="N773" s="2">
        <v>0.01</v>
      </c>
      <c r="O773" s="3" t="s">
        <v>235</v>
      </c>
      <c r="P773" s="76"/>
      <c r="Q773" s="67">
        <f t="shared" ref="Q773:Q784" si="127">Y773</f>
        <v>3.0418699999999999</v>
      </c>
      <c r="R773" s="72">
        <f t="shared" ref="R773:R784" si="128">X773</f>
        <v>0.22500000000000001</v>
      </c>
      <c r="S773" s="44"/>
      <c r="T773" s="14"/>
      <c r="W773" s="57">
        <v>3.03</v>
      </c>
      <c r="X773" s="72">
        <v>0.22500000000000001</v>
      </c>
      <c r="Y773" s="56">
        <f t="shared" si="124"/>
        <v>3.0418699999999999</v>
      </c>
      <c r="Z773" s="47"/>
      <c r="AA773" s="72"/>
      <c r="AB773" s="56"/>
      <c r="AC773" s="44"/>
      <c r="AD773" s="72"/>
      <c r="AE773" s="56"/>
      <c r="AF773" s="45"/>
      <c r="AG773" s="72"/>
      <c r="AH773" s="56"/>
      <c r="AI773" s="45"/>
      <c r="AK773" s="12"/>
      <c r="AL773" s="12"/>
      <c r="AM773" s="19"/>
      <c r="AQ773" s="13"/>
      <c r="AR773" s="13">
        <v>3.03</v>
      </c>
      <c r="AS773" s="13"/>
      <c r="AT773" s="14"/>
      <c r="AU773" s="13"/>
      <c r="AV773" s="13"/>
      <c r="AW773" s="12"/>
      <c r="AX773" s="12"/>
      <c r="AY773" s="13"/>
      <c r="AZ773" s="12"/>
    </row>
    <row r="774" spans="1:52" x14ac:dyDescent="0.25">
      <c r="A774" s="1" t="s">
        <v>2</v>
      </c>
      <c r="B774" s="2">
        <v>2.56</v>
      </c>
      <c r="C774" s="74">
        <f t="shared" si="125"/>
        <v>2.6052400000000002</v>
      </c>
      <c r="D774" s="70">
        <v>-112.556</v>
      </c>
      <c r="E774" s="10">
        <v>38.591000000000001</v>
      </c>
      <c r="F774" s="17">
        <v>0</v>
      </c>
      <c r="G774" s="1">
        <v>1986</v>
      </c>
      <c r="H774">
        <v>9</v>
      </c>
      <c r="I774">
        <v>26</v>
      </c>
      <c r="J774">
        <v>16</v>
      </c>
      <c r="K774">
        <v>28</v>
      </c>
      <c r="L774">
        <v>11.7</v>
      </c>
      <c r="M774" s="73">
        <f t="shared" si="126"/>
        <v>0.22500000000000001</v>
      </c>
      <c r="N774" s="2">
        <v>0.01</v>
      </c>
      <c r="O774" s="3" t="s">
        <v>235</v>
      </c>
      <c r="P774" s="76"/>
      <c r="Q774" s="67">
        <f t="shared" si="127"/>
        <v>2.6052400000000002</v>
      </c>
      <c r="R774" s="72">
        <f t="shared" si="128"/>
        <v>0.22500000000000001</v>
      </c>
      <c r="S774" s="44"/>
      <c r="T774" s="14"/>
      <c r="W774" s="57">
        <v>2.56</v>
      </c>
      <c r="X774" s="72">
        <v>0.22500000000000001</v>
      </c>
      <c r="Y774" s="56">
        <f t="shared" si="124"/>
        <v>2.6052400000000002</v>
      </c>
      <c r="Z774" s="47"/>
      <c r="AA774" s="72"/>
      <c r="AB774" s="56"/>
      <c r="AC774" s="44"/>
      <c r="AD774" s="72"/>
      <c r="AE774" s="56"/>
      <c r="AF774" s="45"/>
      <c r="AG774" s="72"/>
      <c r="AH774" s="56"/>
      <c r="AI774" s="45"/>
      <c r="AK774" s="12"/>
      <c r="AL774" s="12"/>
      <c r="AM774" s="19"/>
      <c r="AQ774" s="13"/>
      <c r="AR774" s="13">
        <v>2.56</v>
      </c>
      <c r="AS774" s="13"/>
      <c r="AT774" s="14"/>
      <c r="AU774" s="13"/>
      <c r="AV774" s="13"/>
      <c r="AW774" s="12"/>
      <c r="AX774" s="12"/>
      <c r="AY774" s="13"/>
      <c r="AZ774" s="12"/>
    </row>
    <row r="775" spans="1:52" x14ac:dyDescent="0.25">
      <c r="A775" s="1" t="s">
        <v>2</v>
      </c>
      <c r="B775" s="2">
        <v>2.76</v>
      </c>
      <c r="C775" s="74">
        <f t="shared" si="125"/>
        <v>2.7910399999999997</v>
      </c>
      <c r="D775" s="70">
        <v>-112.527</v>
      </c>
      <c r="E775" s="10">
        <v>38.603999999999999</v>
      </c>
      <c r="F775" s="17">
        <v>1</v>
      </c>
      <c r="G775" s="1">
        <v>1986</v>
      </c>
      <c r="H775">
        <v>9</v>
      </c>
      <c r="I775">
        <v>27</v>
      </c>
      <c r="J775">
        <v>22</v>
      </c>
      <c r="K775">
        <v>38</v>
      </c>
      <c r="L775">
        <v>16.399999999999999</v>
      </c>
      <c r="M775" s="73">
        <f t="shared" si="126"/>
        <v>0.22500000000000001</v>
      </c>
      <c r="N775" s="2">
        <v>0.01</v>
      </c>
      <c r="O775" s="3" t="s">
        <v>235</v>
      </c>
      <c r="P775" s="76"/>
      <c r="Q775" s="67">
        <f t="shared" si="127"/>
        <v>2.7910399999999997</v>
      </c>
      <c r="R775" s="72">
        <f t="shared" si="128"/>
        <v>0.22500000000000001</v>
      </c>
      <c r="S775" s="44"/>
      <c r="T775" s="14"/>
      <c r="W775" s="57">
        <v>2.76</v>
      </c>
      <c r="X775" s="72">
        <v>0.22500000000000001</v>
      </c>
      <c r="Y775" s="56">
        <f t="shared" si="124"/>
        <v>2.7910399999999997</v>
      </c>
      <c r="Z775" s="47"/>
      <c r="AA775" s="72"/>
      <c r="AB775" s="56"/>
      <c r="AC775" s="44"/>
      <c r="AD775" s="72"/>
      <c r="AE775" s="56"/>
      <c r="AF775" s="45"/>
      <c r="AG775" s="72"/>
      <c r="AH775" s="56"/>
      <c r="AI775" s="45"/>
      <c r="AK775" s="12"/>
      <c r="AL775" s="12"/>
      <c r="AM775" s="19"/>
      <c r="AQ775" s="13"/>
      <c r="AR775" s="13">
        <v>2.76</v>
      </c>
      <c r="AS775" s="13"/>
      <c r="AT775" s="14"/>
      <c r="AU775" s="13"/>
      <c r="AV775" s="13"/>
      <c r="AW775" s="12"/>
      <c r="AX775" s="12"/>
      <c r="AY775" s="13"/>
      <c r="AZ775" s="12"/>
    </row>
    <row r="776" spans="1:52" x14ac:dyDescent="0.25">
      <c r="A776" s="1" t="s">
        <v>2</v>
      </c>
      <c r="B776" s="2">
        <v>2.59</v>
      </c>
      <c r="C776" s="74">
        <f t="shared" si="125"/>
        <v>2.6331099999999998</v>
      </c>
      <c r="D776" s="70">
        <v>-111.822</v>
      </c>
      <c r="E776" s="10">
        <v>40.817999999999998</v>
      </c>
      <c r="F776" s="17">
        <v>5</v>
      </c>
      <c r="G776" s="1">
        <v>1986</v>
      </c>
      <c r="H776">
        <v>10</v>
      </c>
      <c r="I776">
        <v>1</v>
      </c>
      <c r="J776">
        <v>11</v>
      </c>
      <c r="K776">
        <v>51</v>
      </c>
      <c r="L776">
        <v>46.7</v>
      </c>
      <c r="M776" s="73">
        <f t="shared" si="126"/>
        <v>0.22500000000000001</v>
      </c>
      <c r="N776" s="2">
        <v>0.01</v>
      </c>
      <c r="O776" s="3" t="s">
        <v>235</v>
      </c>
      <c r="P776" s="76"/>
      <c r="Q776" s="67">
        <f t="shared" si="127"/>
        <v>2.6331099999999998</v>
      </c>
      <c r="R776" s="72">
        <f t="shared" si="128"/>
        <v>0.22500000000000001</v>
      </c>
      <c r="S776" s="44"/>
      <c r="T776" s="14"/>
      <c r="W776" s="57">
        <v>2.59</v>
      </c>
      <c r="X776" s="72">
        <v>0.22500000000000001</v>
      </c>
      <c r="Y776" s="56">
        <f t="shared" si="124"/>
        <v>2.6331099999999998</v>
      </c>
      <c r="Z776" s="47"/>
      <c r="AA776" s="72"/>
      <c r="AB776" s="56"/>
      <c r="AC776" s="44"/>
      <c r="AD776" s="72"/>
      <c r="AE776" s="56"/>
      <c r="AF776" s="45"/>
      <c r="AG776" s="72"/>
      <c r="AH776" s="56"/>
      <c r="AI776" s="45"/>
      <c r="AK776" s="12"/>
      <c r="AL776" s="12"/>
      <c r="AM776" s="19"/>
      <c r="AQ776" s="13"/>
      <c r="AR776" s="13">
        <v>2.59</v>
      </c>
      <c r="AS776" s="13"/>
      <c r="AT776" s="14"/>
      <c r="AU776" s="13"/>
      <c r="AV776" s="13"/>
      <c r="AW776" s="12"/>
      <c r="AX776" s="12"/>
      <c r="AY776" s="13"/>
      <c r="AZ776" s="12"/>
    </row>
    <row r="777" spans="1:52" x14ac:dyDescent="0.25">
      <c r="A777" s="1" t="s">
        <v>2</v>
      </c>
      <c r="B777" s="2">
        <v>2.94</v>
      </c>
      <c r="C777" s="74">
        <f t="shared" si="125"/>
        <v>2.9582600000000001</v>
      </c>
      <c r="D777" s="70">
        <v>-112.56</v>
      </c>
      <c r="E777" s="10">
        <v>38.619</v>
      </c>
      <c r="F777" s="17">
        <v>1</v>
      </c>
      <c r="G777" s="1">
        <v>1986</v>
      </c>
      <c r="H777">
        <v>10</v>
      </c>
      <c r="I777">
        <v>5</v>
      </c>
      <c r="J777">
        <v>8</v>
      </c>
      <c r="K777">
        <v>19</v>
      </c>
      <c r="L777">
        <v>28.8</v>
      </c>
      <c r="M777" s="73">
        <f t="shared" si="126"/>
        <v>0.22500000000000001</v>
      </c>
      <c r="N777" s="2">
        <v>0.01</v>
      </c>
      <c r="O777" s="3" t="s">
        <v>235</v>
      </c>
      <c r="P777" s="76"/>
      <c r="Q777" s="67">
        <f t="shared" si="127"/>
        <v>2.9582600000000001</v>
      </c>
      <c r="R777" s="72">
        <f t="shared" si="128"/>
        <v>0.22500000000000001</v>
      </c>
      <c r="S777" s="44"/>
      <c r="T777" s="14"/>
      <c r="W777" s="57">
        <v>2.94</v>
      </c>
      <c r="X777" s="72">
        <v>0.22500000000000001</v>
      </c>
      <c r="Y777" s="56">
        <f t="shared" si="124"/>
        <v>2.9582600000000001</v>
      </c>
      <c r="Z777" s="47"/>
      <c r="AA777" s="72"/>
      <c r="AB777" s="56"/>
      <c r="AC777" s="44"/>
      <c r="AD777" s="72"/>
      <c r="AE777" s="56"/>
      <c r="AF777" s="45"/>
      <c r="AG777" s="72"/>
      <c r="AH777" s="56"/>
      <c r="AI777" s="45"/>
      <c r="AK777" s="12"/>
      <c r="AL777" s="12"/>
      <c r="AM777" s="19"/>
      <c r="AQ777" s="13"/>
      <c r="AR777" s="13">
        <v>2.94</v>
      </c>
      <c r="AS777" s="13"/>
      <c r="AT777" s="14"/>
      <c r="AU777" s="13"/>
      <c r="AV777" s="13"/>
      <c r="AW777" s="12"/>
      <c r="AX777" s="12"/>
      <c r="AY777" s="13"/>
      <c r="AZ777" s="12"/>
    </row>
    <row r="778" spans="1:52" x14ac:dyDescent="0.25">
      <c r="A778" s="1" t="s">
        <v>2</v>
      </c>
      <c r="B778" s="2">
        <v>2.64</v>
      </c>
      <c r="C778" s="74">
        <f t="shared" si="125"/>
        <v>2.6795599999999999</v>
      </c>
      <c r="D778" s="70">
        <v>-112.57599999999999</v>
      </c>
      <c r="E778" s="10">
        <v>38.659999999999997</v>
      </c>
      <c r="F778" s="17">
        <v>4</v>
      </c>
      <c r="G778" s="1">
        <v>1986</v>
      </c>
      <c r="H778">
        <v>10</v>
      </c>
      <c r="I778">
        <v>5</v>
      </c>
      <c r="J778">
        <v>8</v>
      </c>
      <c r="K778">
        <v>45</v>
      </c>
      <c r="L778">
        <v>0.4</v>
      </c>
      <c r="M778" s="73">
        <f t="shared" si="126"/>
        <v>0.22500000000000001</v>
      </c>
      <c r="N778" s="2">
        <v>0.01</v>
      </c>
      <c r="O778" s="3" t="s">
        <v>235</v>
      </c>
      <c r="P778" s="76"/>
      <c r="Q778" s="67">
        <f t="shared" si="127"/>
        <v>2.6795599999999999</v>
      </c>
      <c r="R778" s="72">
        <f t="shared" si="128"/>
        <v>0.22500000000000001</v>
      </c>
      <c r="S778" s="44"/>
      <c r="T778" s="14"/>
      <c r="W778" s="57">
        <v>2.64</v>
      </c>
      <c r="X778" s="72">
        <v>0.22500000000000001</v>
      </c>
      <c r="Y778" s="56">
        <f t="shared" si="124"/>
        <v>2.6795599999999999</v>
      </c>
      <c r="Z778" s="47"/>
      <c r="AA778" s="72"/>
      <c r="AB778" s="56"/>
      <c r="AC778" s="44"/>
      <c r="AD778" s="72"/>
      <c r="AE778" s="56"/>
      <c r="AF778" s="45"/>
      <c r="AG778" s="72"/>
      <c r="AH778" s="56"/>
      <c r="AI778" s="45"/>
      <c r="AK778" s="12"/>
      <c r="AL778" s="12"/>
      <c r="AM778" s="19"/>
      <c r="AQ778" s="13"/>
      <c r="AR778" s="13">
        <v>2.64</v>
      </c>
      <c r="AS778" s="13"/>
      <c r="AT778" s="14"/>
      <c r="AU778" s="13"/>
      <c r="AV778" s="13"/>
      <c r="AW778" s="12"/>
      <c r="AX778" s="12"/>
      <c r="AY778" s="13"/>
      <c r="AZ778" s="12"/>
    </row>
    <row r="779" spans="1:52" x14ac:dyDescent="0.25">
      <c r="A779" s="1" t="s">
        <v>2</v>
      </c>
      <c r="B779" s="2">
        <v>2.83</v>
      </c>
      <c r="C779" s="74">
        <f t="shared" si="125"/>
        <v>2.8560699999999999</v>
      </c>
      <c r="D779" s="70">
        <v>-112.55200000000001</v>
      </c>
      <c r="E779" s="10">
        <v>38.612000000000002</v>
      </c>
      <c r="F779" s="17">
        <v>0</v>
      </c>
      <c r="G779" s="1">
        <v>1986</v>
      </c>
      <c r="H779">
        <v>10</v>
      </c>
      <c r="I779">
        <v>5</v>
      </c>
      <c r="J779">
        <v>10</v>
      </c>
      <c r="K779">
        <v>7</v>
      </c>
      <c r="L779">
        <v>10.8</v>
      </c>
      <c r="M779" s="73">
        <f t="shared" si="126"/>
        <v>0.22500000000000001</v>
      </c>
      <c r="N779" s="2">
        <v>0.01</v>
      </c>
      <c r="O779" s="3" t="s">
        <v>235</v>
      </c>
      <c r="P779" s="76"/>
      <c r="Q779" s="67">
        <f t="shared" si="127"/>
        <v>2.8560699999999999</v>
      </c>
      <c r="R779" s="72">
        <f t="shared" si="128"/>
        <v>0.22500000000000001</v>
      </c>
      <c r="S779" s="44"/>
      <c r="T779" s="14"/>
      <c r="W779" s="57">
        <v>2.83</v>
      </c>
      <c r="X779" s="72">
        <v>0.22500000000000001</v>
      </c>
      <c r="Y779" s="56">
        <f t="shared" si="124"/>
        <v>2.8560699999999999</v>
      </c>
      <c r="Z779" s="47"/>
      <c r="AA779" s="72"/>
      <c r="AB779" s="56"/>
      <c r="AC779" s="44"/>
      <c r="AD779" s="72"/>
      <c r="AE779" s="56"/>
      <c r="AF779" s="45"/>
      <c r="AG779" s="72"/>
      <c r="AH779" s="56"/>
      <c r="AI779" s="45"/>
      <c r="AK779" s="12"/>
      <c r="AL779" s="12"/>
      <c r="AM779" s="19"/>
      <c r="AQ779" s="13"/>
      <c r="AR779" s="13">
        <v>2.83</v>
      </c>
      <c r="AS779" s="13"/>
      <c r="AT779" s="14"/>
      <c r="AU779" s="13"/>
      <c r="AV779" s="13"/>
      <c r="AW779" s="12"/>
      <c r="AX779" s="12"/>
      <c r="AY779" s="13"/>
      <c r="AZ779" s="12"/>
    </row>
    <row r="780" spans="1:52" ht="27" customHeight="1" x14ac:dyDescent="0.25">
      <c r="A780" s="1" t="s">
        <v>2</v>
      </c>
      <c r="B780" s="2">
        <v>3.48</v>
      </c>
      <c r="C780" s="74">
        <f t="shared" si="125"/>
        <v>3.4599199999999999</v>
      </c>
      <c r="D780" s="70">
        <v>-112.56</v>
      </c>
      <c r="E780" s="10">
        <v>38.633000000000003</v>
      </c>
      <c r="F780" s="17">
        <v>0</v>
      </c>
      <c r="G780" s="1">
        <v>1986</v>
      </c>
      <c r="H780">
        <v>10</v>
      </c>
      <c r="I780">
        <v>5</v>
      </c>
      <c r="J780">
        <v>15</v>
      </c>
      <c r="K780">
        <v>47</v>
      </c>
      <c r="L780">
        <v>33.200000000000003</v>
      </c>
      <c r="M780" s="73">
        <f t="shared" si="126"/>
        <v>0.22500000000000001</v>
      </c>
      <c r="N780" s="2">
        <v>0.01</v>
      </c>
      <c r="O780" s="3" t="s">
        <v>235</v>
      </c>
      <c r="P780" s="76"/>
      <c r="Q780" s="67">
        <f t="shared" si="127"/>
        <v>3.4599199999999999</v>
      </c>
      <c r="R780" s="72">
        <f t="shared" si="128"/>
        <v>0.22500000000000001</v>
      </c>
      <c r="S780" s="44"/>
      <c r="T780" s="14"/>
      <c r="W780" s="57">
        <v>3.48</v>
      </c>
      <c r="X780" s="72">
        <v>0.22500000000000001</v>
      </c>
      <c r="Y780" s="56">
        <f t="shared" si="124"/>
        <v>3.4599199999999999</v>
      </c>
      <c r="Z780" s="47"/>
      <c r="AA780" s="72"/>
      <c r="AB780" s="56"/>
      <c r="AC780" s="44"/>
      <c r="AD780" s="72"/>
      <c r="AE780" s="56"/>
      <c r="AF780" s="45"/>
      <c r="AG780" s="72"/>
      <c r="AH780" s="56"/>
      <c r="AI780" s="45" t="s">
        <v>123</v>
      </c>
      <c r="AK780" s="12"/>
      <c r="AL780" s="12" t="s">
        <v>218</v>
      </c>
      <c r="AM780" s="19"/>
      <c r="AQ780" s="13"/>
      <c r="AR780" s="13">
        <v>3.48</v>
      </c>
      <c r="AS780" s="13"/>
      <c r="AT780" s="14"/>
      <c r="AU780" s="13"/>
      <c r="AV780" s="13"/>
      <c r="AW780" s="12"/>
      <c r="AX780" s="12"/>
      <c r="AY780" s="13"/>
      <c r="AZ780" s="29" t="s">
        <v>219</v>
      </c>
    </row>
    <row r="781" spans="1:52" x14ac:dyDescent="0.25">
      <c r="A781" s="1" t="s">
        <v>2</v>
      </c>
      <c r="B781" s="2">
        <v>2.94</v>
      </c>
      <c r="C781" s="74">
        <f t="shared" si="125"/>
        <v>2.9582600000000001</v>
      </c>
      <c r="D781" s="70">
        <v>-112.55500000000001</v>
      </c>
      <c r="E781" s="10">
        <v>38.621000000000002</v>
      </c>
      <c r="F781" s="17">
        <v>1</v>
      </c>
      <c r="G781" s="1">
        <v>1986</v>
      </c>
      <c r="H781">
        <v>10</v>
      </c>
      <c r="I781">
        <v>5</v>
      </c>
      <c r="J781">
        <v>15</v>
      </c>
      <c r="K781">
        <v>59</v>
      </c>
      <c r="L781">
        <v>48.5</v>
      </c>
      <c r="M781" s="73">
        <f t="shared" si="126"/>
        <v>0.22500000000000001</v>
      </c>
      <c r="N781" s="2">
        <v>0.01</v>
      </c>
      <c r="O781" s="3" t="s">
        <v>235</v>
      </c>
      <c r="P781" s="76"/>
      <c r="Q781" s="67">
        <f t="shared" si="127"/>
        <v>2.9582600000000001</v>
      </c>
      <c r="R781" s="72">
        <f t="shared" si="128"/>
        <v>0.22500000000000001</v>
      </c>
      <c r="S781" s="44"/>
      <c r="T781" s="14"/>
      <c r="W781" s="57">
        <v>2.94</v>
      </c>
      <c r="X781" s="72">
        <v>0.22500000000000001</v>
      </c>
      <c r="Y781" s="56">
        <f t="shared" si="124"/>
        <v>2.9582600000000001</v>
      </c>
      <c r="Z781" s="47"/>
      <c r="AA781" s="72"/>
      <c r="AB781" s="56"/>
      <c r="AC781" s="44"/>
      <c r="AD781" s="72"/>
      <c r="AE781" s="56"/>
      <c r="AF781" s="45"/>
      <c r="AG781" s="72"/>
      <c r="AH781" s="56"/>
      <c r="AI781" s="45"/>
      <c r="AK781" s="12"/>
      <c r="AL781" s="12"/>
      <c r="AM781" s="19"/>
      <c r="AQ781" s="13"/>
      <c r="AR781" s="13">
        <v>2.94</v>
      </c>
      <c r="AS781" s="13"/>
      <c r="AT781" s="14"/>
      <c r="AU781" s="13"/>
      <c r="AV781" s="13"/>
      <c r="AW781" s="12"/>
      <c r="AX781" s="12"/>
      <c r="AY781" s="13"/>
      <c r="AZ781" s="12"/>
    </row>
    <row r="782" spans="1:52" x14ac:dyDescent="0.25">
      <c r="A782" s="1" t="s">
        <v>2</v>
      </c>
      <c r="B782" s="31">
        <v>2.4900000000000002</v>
      </c>
      <c r="C782" s="74">
        <f t="shared" si="125"/>
        <v>2.5402100000000001</v>
      </c>
      <c r="D782" s="70">
        <v>-112.56100000000001</v>
      </c>
      <c r="E782" s="10">
        <v>38.616999999999997</v>
      </c>
      <c r="F782" s="17">
        <v>1</v>
      </c>
      <c r="G782" s="1">
        <v>1986</v>
      </c>
      <c r="H782">
        <v>10</v>
      </c>
      <c r="I782">
        <v>5</v>
      </c>
      <c r="J782">
        <v>16</v>
      </c>
      <c r="K782">
        <v>51</v>
      </c>
      <c r="L782">
        <v>14.5</v>
      </c>
      <c r="M782" s="73">
        <f t="shared" si="126"/>
        <v>0.22500000000000001</v>
      </c>
      <c r="N782" s="2">
        <v>0.01</v>
      </c>
      <c r="O782" s="3" t="s">
        <v>235</v>
      </c>
      <c r="P782" s="76"/>
      <c r="Q782" s="67">
        <f t="shared" si="127"/>
        <v>2.5402100000000001</v>
      </c>
      <c r="R782" s="72">
        <f t="shared" si="128"/>
        <v>0.22500000000000001</v>
      </c>
      <c r="S782" s="44"/>
      <c r="T782" s="14"/>
      <c r="W782" s="58">
        <v>2.4900000000000002</v>
      </c>
      <c r="X782" s="72">
        <v>0.22500000000000001</v>
      </c>
      <c r="Y782" s="56">
        <f t="shared" si="124"/>
        <v>2.5402100000000001</v>
      </c>
      <c r="Z782" s="47"/>
      <c r="AA782" s="72"/>
      <c r="AB782" s="56"/>
      <c r="AC782" s="44"/>
      <c r="AD782" s="72"/>
      <c r="AE782" s="56"/>
      <c r="AF782" s="45"/>
      <c r="AG782" s="72"/>
      <c r="AH782" s="56"/>
      <c r="AI782" s="45"/>
      <c r="AK782" s="12"/>
      <c r="AL782" s="12"/>
      <c r="AM782" s="19"/>
      <c r="AQ782" s="13"/>
      <c r="AR782" s="24">
        <v>2.4900000000000002</v>
      </c>
      <c r="AS782" s="13"/>
      <c r="AT782" s="14"/>
      <c r="AU782" s="13"/>
      <c r="AV782" s="13"/>
      <c r="AW782" s="12"/>
      <c r="AX782" s="12"/>
      <c r="AY782" s="13"/>
      <c r="AZ782" s="12"/>
    </row>
    <row r="783" spans="1:52" x14ac:dyDescent="0.25">
      <c r="A783" s="1" t="s">
        <v>2</v>
      </c>
      <c r="B783" s="31">
        <v>2.6</v>
      </c>
      <c r="C783" s="74">
        <f t="shared" si="125"/>
        <v>2.6423999999999999</v>
      </c>
      <c r="D783" s="70">
        <v>-112.553</v>
      </c>
      <c r="E783" s="10">
        <v>38.597999999999999</v>
      </c>
      <c r="F783" s="17">
        <v>1</v>
      </c>
      <c r="G783" s="1">
        <v>1986</v>
      </c>
      <c r="H783">
        <v>10</v>
      </c>
      <c r="I783">
        <v>5</v>
      </c>
      <c r="J783">
        <v>23</v>
      </c>
      <c r="K783">
        <v>45</v>
      </c>
      <c r="L783">
        <v>29.2</v>
      </c>
      <c r="M783" s="73">
        <f t="shared" si="126"/>
        <v>0.22500000000000001</v>
      </c>
      <c r="N783" s="2">
        <v>0.01</v>
      </c>
      <c r="O783" s="3" t="s">
        <v>235</v>
      </c>
      <c r="P783" s="76"/>
      <c r="Q783" s="67">
        <f t="shared" si="127"/>
        <v>2.6423999999999999</v>
      </c>
      <c r="R783" s="72">
        <f t="shared" si="128"/>
        <v>0.22500000000000001</v>
      </c>
      <c r="S783" s="44"/>
      <c r="T783" s="14"/>
      <c r="W783" s="58">
        <v>2.6</v>
      </c>
      <c r="X783" s="72">
        <v>0.22500000000000001</v>
      </c>
      <c r="Y783" s="56">
        <f t="shared" si="124"/>
        <v>2.6423999999999999</v>
      </c>
      <c r="Z783" s="47"/>
      <c r="AA783" s="72"/>
      <c r="AB783" s="56"/>
      <c r="AC783" s="44"/>
      <c r="AD783" s="72"/>
      <c r="AE783" s="56"/>
      <c r="AF783" s="45"/>
      <c r="AG783" s="72"/>
      <c r="AH783" s="56"/>
      <c r="AI783" s="45"/>
      <c r="AK783" s="12"/>
      <c r="AL783" s="12"/>
      <c r="AM783" s="19"/>
      <c r="AQ783" s="13"/>
      <c r="AR783" s="24">
        <v>2.6</v>
      </c>
      <c r="AS783" s="13"/>
      <c r="AT783" s="14"/>
      <c r="AU783" s="13"/>
      <c r="AV783" s="13"/>
      <c r="AW783" s="12"/>
      <c r="AX783" s="12"/>
      <c r="AY783" s="13"/>
      <c r="AZ783" s="12"/>
    </row>
    <row r="784" spans="1:52" x14ac:dyDescent="0.25">
      <c r="A784" s="1" t="s">
        <v>2</v>
      </c>
      <c r="B784" s="31">
        <v>2.4500000000000002</v>
      </c>
      <c r="C784" s="74">
        <f t="shared" si="125"/>
        <v>2.50305</v>
      </c>
      <c r="D784" s="70">
        <v>-112.65600000000001</v>
      </c>
      <c r="E784" s="10">
        <v>41.832999999999998</v>
      </c>
      <c r="F784" s="17">
        <v>3</v>
      </c>
      <c r="G784" s="1">
        <v>1986</v>
      </c>
      <c r="H784">
        <v>10</v>
      </c>
      <c r="I784">
        <v>6</v>
      </c>
      <c r="J784">
        <v>21</v>
      </c>
      <c r="K784">
        <v>45</v>
      </c>
      <c r="L784">
        <v>49</v>
      </c>
      <c r="M784" s="73">
        <f t="shared" si="126"/>
        <v>0.22500000000000001</v>
      </c>
      <c r="N784" s="2">
        <v>0.01</v>
      </c>
      <c r="O784" s="3" t="s">
        <v>235</v>
      </c>
      <c r="P784" s="76"/>
      <c r="Q784" s="67">
        <f t="shared" si="127"/>
        <v>2.50305</v>
      </c>
      <c r="R784" s="72">
        <f t="shared" si="128"/>
        <v>0.22500000000000001</v>
      </c>
      <c r="S784" s="44"/>
      <c r="T784" s="14"/>
      <c r="W784" s="58">
        <v>2.4500000000000002</v>
      </c>
      <c r="X784" s="72">
        <v>0.22500000000000001</v>
      </c>
      <c r="Y784" s="56">
        <f t="shared" si="124"/>
        <v>2.50305</v>
      </c>
      <c r="Z784" s="47"/>
      <c r="AA784" s="72"/>
      <c r="AB784" s="56"/>
      <c r="AC784" s="44"/>
      <c r="AD784" s="72"/>
      <c r="AE784" s="56"/>
      <c r="AF784" s="45"/>
      <c r="AG784" s="72"/>
      <c r="AH784" s="56"/>
      <c r="AI784" s="45"/>
      <c r="AK784" s="12"/>
      <c r="AL784" s="12"/>
      <c r="AM784" s="19"/>
      <c r="AQ784" s="13"/>
      <c r="AR784" s="24">
        <v>2.4500000000000002</v>
      </c>
      <c r="AS784" s="13"/>
      <c r="AT784" s="14"/>
      <c r="AU784" s="13"/>
      <c r="AV784" s="13"/>
      <c r="AW784" s="12"/>
      <c r="AX784" s="12"/>
      <c r="AY784" s="13"/>
      <c r="AZ784" s="12"/>
    </row>
    <row r="785" spans="1:53" x14ac:dyDescent="0.25">
      <c r="A785" s="1" t="s">
        <v>2</v>
      </c>
      <c r="B785" s="2">
        <v>3.49</v>
      </c>
      <c r="C785" s="74">
        <f t="shared" si="125"/>
        <v>3.4998809494585883</v>
      </c>
      <c r="D785" s="70">
        <v>-111.46</v>
      </c>
      <c r="E785" s="10">
        <v>42.021000000000001</v>
      </c>
      <c r="F785" s="17">
        <v>0</v>
      </c>
      <c r="G785" s="1">
        <v>1986</v>
      </c>
      <c r="H785">
        <v>10</v>
      </c>
      <c r="I785">
        <v>18</v>
      </c>
      <c r="J785">
        <v>21</v>
      </c>
      <c r="K785">
        <v>21</v>
      </c>
      <c r="L785">
        <v>28.8</v>
      </c>
      <c r="M785" s="73">
        <f t="shared" si="126"/>
        <v>0.16151704475634704</v>
      </c>
      <c r="N785" s="2">
        <v>0.01</v>
      </c>
      <c r="O785" s="3" t="s">
        <v>236</v>
      </c>
      <c r="P785" s="76">
        <f>1/((1/X785^2)+(1/AA785^2))</f>
        <v>2.6087755746823815E-2</v>
      </c>
      <c r="Q785" s="67">
        <f>(P785/X785^2*Y785)+(P785/AA785^2*AB785)</f>
        <v>3.4998809494585883</v>
      </c>
      <c r="R785" s="72">
        <f>SQRT(P785)</f>
        <v>0.16151704475634704</v>
      </c>
      <c r="S785" s="44"/>
      <c r="T785" s="14"/>
      <c r="W785" s="57">
        <v>3.49</v>
      </c>
      <c r="X785" s="72">
        <v>0.22500000000000001</v>
      </c>
      <c r="Y785" s="56">
        <f t="shared" si="124"/>
        <v>3.4692100000000003</v>
      </c>
      <c r="Z785" s="59">
        <v>3.5</v>
      </c>
      <c r="AA785" s="72">
        <v>0.23200000000000001</v>
      </c>
      <c r="AB785" s="56">
        <f>0.791*(Z785-0.11)+0.851</f>
        <v>3.5324900000000001</v>
      </c>
      <c r="AC785" s="44"/>
      <c r="AD785" s="72"/>
      <c r="AE785" s="56"/>
      <c r="AF785" s="45"/>
      <c r="AG785" s="72"/>
      <c r="AH785" s="56"/>
      <c r="AI785" s="45" t="s">
        <v>43</v>
      </c>
      <c r="AK785" s="12"/>
      <c r="AL785" s="12"/>
      <c r="AM785" s="19">
        <v>3.5</v>
      </c>
      <c r="AQ785" s="13"/>
      <c r="AR785" s="13">
        <v>3.49</v>
      </c>
      <c r="AS785" s="13"/>
      <c r="AT785" s="14"/>
      <c r="AU785" s="13"/>
      <c r="AV785" s="13"/>
      <c r="AW785" s="12"/>
      <c r="AX785" s="12"/>
      <c r="AY785" s="13"/>
      <c r="AZ785" s="12"/>
    </row>
    <row r="786" spans="1:53" x14ac:dyDescent="0.25">
      <c r="A786" s="1" t="s">
        <v>2</v>
      </c>
      <c r="B786" s="2">
        <v>2.65</v>
      </c>
      <c r="C786" s="74">
        <f t="shared" si="125"/>
        <v>2.68885</v>
      </c>
      <c r="D786" s="70">
        <v>-111.98</v>
      </c>
      <c r="E786" s="10">
        <v>39.222000000000001</v>
      </c>
      <c r="F786" s="17">
        <v>0</v>
      </c>
      <c r="G786" s="1">
        <v>1986</v>
      </c>
      <c r="H786">
        <v>10</v>
      </c>
      <c r="I786">
        <v>21</v>
      </c>
      <c r="J786">
        <v>8</v>
      </c>
      <c r="K786">
        <v>54</v>
      </c>
      <c r="L786">
        <v>59.4</v>
      </c>
      <c r="M786" s="73">
        <f t="shared" si="126"/>
        <v>0.22500000000000001</v>
      </c>
      <c r="N786" s="2">
        <v>0.01</v>
      </c>
      <c r="O786" s="3" t="s">
        <v>235</v>
      </c>
      <c r="P786" s="76"/>
      <c r="Q786" s="67">
        <f>Y786</f>
        <v>2.68885</v>
      </c>
      <c r="R786" s="72">
        <f>X786</f>
        <v>0.22500000000000001</v>
      </c>
      <c r="S786" s="44"/>
      <c r="T786" s="14"/>
      <c r="W786" s="57">
        <v>2.65</v>
      </c>
      <c r="X786" s="72">
        <v>0.22500000000000001</v>
      </c>
      <c r="Y786" s="56">
        <f t="shared" si="124"/>
        <v>2.68885</v>
      </c>
      <c r="Z786" s="47"/>
      <c r="AA786" s="72"/>
      <c r="AB786" s="56"/>
      <c r="AC786" s="44"/>
      <c r="AD786" s="72"/>
      <c r="AE786" s="56"/>
      <c r="AF786" s="45"/>
      <c r="AG786" s="72"/>
      <c r="AH786" s="56"/>
      <c r="AI786" s="45"/>
      <c r="AK786" s="12"/>
      <c r="AL786" s="12"/>
      <c r="AM786" s="19"/>
      <c r="AQ786" s="13"/>
      <c r="AR786" s="13">
        <v>2.65</v>
      </c>
      <c r="AS786" s="13"/>
      <c r="AT786" s="14"/>
      <c r="AU786" s="13"/>
      <c r="AV786" s="13"/>
      <c r="AW786" s="12"/>
      <c r="AX786" s="12"/>
      <c r="AY786" s="13"/>
      <c r="AZ786" s="12"/>
    </row>
    <row r="787" spans="1:53" x14ac:dyDescent="0.25">
      <c r="A787" s="1" t="s">
        <v>2</v>
      </c>
      <c r="B787" s="2">
        <v>2.92</v>
      </c>
      <c r="C787" s="74">
        <f t="shared" si="125"/>
        <v>2.9396800000000001</v>
      </c>
      <c r="D787" s="70">
        <v>-112.322</v>
      </c>
      <c r="E787" s="10">
        <v>41.83</v>
      </c>
      <c r="F787" s="17">
        <v>2</v>
      </c>
      <c r="G787" s="1">
        <v>1986</v>
      </c>
      <c r="H787">
        <v>10</v>
      </c>
      <c r="I787">
        <v>25</v>
      </c>
      <c r="J787">
        <v>10</v>
      </c>
      <c r="K787">
        <v>3</v>
      </c>
      <c r="L787">
        <v>25.1</v>
      </c>
      <c r="M787" s="73">
        <f t="shared" si="126"/>
        <v>0.22500000000000001</v>
      </c>
      <c r="N787" s="2">
        <v>0.01</v>
      </c>
      <c r="O787" s="3" t="s">
        <v>235</v>
      </c>
      <c r="P787" s="76"/>
      <c r="Q787" s="67">
        <f>Y787</f>
        <v>2.9396800000000001</v>
      </c>
      <c r="R787" s="72">
        <f>X787</f>
        <v>0.22500000000000001</v>
      </c>
      <c r="S787" s="44"/>
      <c r="T787" s="14"/>
      <c r="W787" s="57">
        <v>2.92</v>
      </c>
      <c r="X787" s="72">
        <v>0.22500000000000001</v>
      </c>
      <c r="Y787" s="56">
        <f t="shared" si="124"/>
        <v>2.9396800000000001</v>
      </c>
      <c r="Z787" s="47"/>
      <c r="AA787" s="72"/>
      <c r="AB787" s="56"/>
      <c r="AC787" s="44"/>
      <c r="AD787" s="72"/>
      <c r="AE787" s="56"/>
      <c r="AF787" s="45"/>
      <c r="AG787" s="72"/>
      <c r="AH787" s="56"/>
      <c r="AI787" s="45"/>
      <c r="AK787" s="12"/>
      <c r="AL787" s="12"/>
      <c r="AM787" s="19"/>
      <c r="AQ787" s="13"/>
      <c r="AR787" s="13">
        <v>2.92</v>
      </c>
      <c r="AS787" s="13"/>
      <c r="AT787" s="14"/>
      <c r="AU787" s="13"/>
      <c r="AV787" s="13"/>
      <c r="AW787" s="12"/>
      <c r="AX787" s="12"/>
      <c r="AY787" s="13"/>
      <c r="AZ787" s="12"/>
    </row>
    <row r="788" spans="1:53" x14ac:dyDescent="0.25">
      <c r="A788" s="1" t="s">
        <v>2</v>
      </c>
      <c r="B788" s="2">
        <v>2.77</v>
      </c>
      <c r="C788" s="74">
        <f t="shared" si="125"/>
        <v>2.8003300000000002</v>
      </c>
      <c r="D788" s="70">
        <v>-112.328</v>
      </c>
      <c r="E788" s="10">
        <v>41.828000000000003</v>
      </c>
      <c r="F788" s="17">
        <v>2</v>
      </c>
      <c r="G788" s="1">
        <v>1986</v>
      </c>
      <c r="H788">
        <v>10</v>
      </c>
      <c r="I788">
        <v>26</v>
      </c>
      <c r="J788">
        <v>12</v>
      </c>
      <c r="K788">
        <v>38</v>
      </c>
      <c r="L788">
        <v>57.7</v>
      </c>
      <c r="M788" s="73">
        <f t="shared" si="126"/>
        <v>0.22500000000000001</v>
      </c>
      <c r="N788" s="2">
        <v>0.01</v>
      </c>
      <c r="O788" s="3" t="s">
        <v>235</v>
      </c>
      <c r="P788" s="76"/>
      <c r="Q788" s="67">
        <f>Y788</f>
        <v>2.8003300000000002</v>
      </c>
      <c r="R788" s="72">
        <f>X788</f>
        <v>0.22500000000000001</v>
      </c>
      <c r="S788" s="44"/>
      <c r="T788" s="14"/>
      <c r="W788" s="57">
        <v>2.77</v>
      </c>
      <c r="X788" s="72">
        <v>0.22500000000000001</v>
      </c>
      <c r="Y788" s="56">
        <f t="shared" si="124"/>
        <v>2.8003300000000002</v>
      </c>
      <c r="Z788" s="47"/>
      <c r="AA788" s="72"/>
      <c r="AB788" s="56"/>
      <c r="AC788" s="44"/>
      <c r="AD788" s="72"/>
      <c r="AE788" s="56"/>
      <c r="AF788" s="45"/>
      <c r="AG788" s="72"/>
      <c r="AH788" s="56"/>
      <c r="AI788" s="45"/>
      <c r="AK788" s="12"/>
      <c r="AL788" s="12"/>
      <c r="AM788" s="19"/>
      <c r="AQ788" s="13"/>
      <c r="AR788" s="13">
        <v>2.77</v>
      </c>
      <c r="AS788" s="13"/>
      <c r="AT788" s="14"/>
      <c r="AU788" s="13"/>
      <c r="AV788" s="13"/>
      <c r="AW788" s="12"/>
      <c r="AX788" s="12"/>
      <c r="AY788" s="13"/>
      <c r="AZ788" s="12"/>
    </row>
    <row r="789" spans="1:53" x14ac:dyDescent="0.25">
      <c r="A789" s="1" t="s">
        <v>2</v>
      </c>
      <c r="B789" s="2">
        <v>3.28</v>
      </c>
      <c r="C789" s="74">
        <f t="shared" si="125"/>
        <v>3.2741199999999999</v>
      </c>
      <c r="D789" s="70">
        <v>-112.322</v>
      </c>
      <c r="E789" s="10">
        <v>41.826999999999998</v>
      </c>
      <c r="F789" s="17">
        <v>0</v>
      </c>
      <c r="G789" s="1">
        <v>1986</v>
      </c>
      <c r="H789">
        <v>10</v>
      </c>
      <c r="I789">
        <v>26</v>
      </c>
      <c r="J789">
        <v>14</v>
      </c>
      <c r="K789">
        <v>31</v>
      </c>
      <c r="L789">
        <v>56.1</v>
      </c>
      <c r="M789" s="73">
        <f t="shared" si="126"/>
        <v>0.22500000000000001</v>
      </c>
      <c r="N789" s="2">
        <v>0.01</v>
      </c>
      <c r="O789" s="3" t="s">
        <v>235</v>
      </c>
      <c r="P789" s="76"/>
      <c r="Q789" s="67">
        <f>Y789</f>
        <v>3.2741199999999999</v>
      </c>
      <c r="R789" s="72">
        <f>X789</f>
        <v>0.22500000000000001</v>
      </c>
      <c r="S789" s="44"/>
      <c r="T789" s="14"/>
      <c r="W789" s="57">
        <v>3.28</v>
      </c>
      <c r="X789" s="72">
        <v>0.22500000000000001</v>
      </c>
      <c r="Y789" s="56">
        <f t="shared" si="124"/>
        <v>3.2741199999999999</v>
      </c>
      <c r="Z789" s="47"/>
      <c r="AA789" s="72"/>
      <c r="AB789" s="56"/>
      <c r="AC789" s="44"/>
      <c r="AD789" s="72"/>
      <c r="AE789" s="56"/>
      <c r="AF789" s="45"/>
      <c r="AG789" s="72"/>
      <c r="AH789" s="56"/>
      <c r="AI789" s="45"/>
      <c r="AK789" s="12"/>
      <c r="AL789" s="12"/>
      <c r="AM789" s="19"/>
      <c r="AQ789" s="13"/>
      <c r="AR789" s="13">
        <v>3.28</v>
      </c>
      <c r="AS789" s="13"/>
      <c r="AT789" s="14"/>
      <c r="AU789" s="13"/>
      <c r="AV789" s="13"/>
      <c r="AW789" s="12"/>
      <c r="AX789" s="12"/>
      <c r="AY789" s="13"/>
      <c r="AZ789" s="12"/>
    </row>
    <row r="790" spans="1:53" x14ac:dyDescent="0.25">
      <c r="A790" s="1" t="s">
        <v>2</v>
      </c>
      <c r="B790" s="2">
        <v>3.56</v>
      </c>
      <c r="C790" s="74">
        <f t="shared" si="125"/>
        <v>3.6011832857930566</v>
      </c>
      <c r="D790" s="70">
        <v>-112.32</v>
      </c>
      <c r="E790" s="10">
        <v>41.82</v>
      </c>
      <c r="F790" s="17">
        <v>2</v>
      </c>
      <c r="G790" s="1">
        <v>1986</v>
      </c>
      <c r="H790">
        <v>10</v>
      </c>
      <c r="I790">
        <v>29</v>
      </c>
      <c r="J790">
        <v>22</v>
      </c>
      <c r="K790">
        <v>13</v>
      </c>
      <c r="L790">
        <v>14.6</v>
      </c>
      <c r="M790" s="73">
        <f t="shared" si="126"/>
        <v>0.15312959783241839</v>
      </c>
      <c r="N790" s="2">
        <v>0.01</v>
      </c>
      <c r="O790" s="3" t="s">
        <v>236</v>
      </c>
      <c r="P790" s="76">
        <f>1/((1/U790^2)+(1/X790^2))</f>
        <v>2.3448673732318199E-2</v>
      </c>
      <c r="Q790" s="67">
        <f>(P790/U790^2*V790)+(P790/X790^2*Y790)</f>
        <v>3.6011832857930566</v>
      </c>
      <c r="R790" s="72">
        <f>SQRT(P790)</f>
        <v>0.15312959783241839</v>
      </c>
      <c r="S790" s="57">
        <v>3.56</v>
      </c>
      <c r="T790" s="14" t="s">
        <v>3</v>
      </c>
      <c r="U790" s="26">
        <v>0.20899999999999999</v>
      </c>
      <c r="V790" s="56">
        <f>0.791*S790+0.851</f>
        <v>3.66696</v>
      </c>
      <c r="W790" s="57">
        <v>3.55</v>
      </c>
      <c r="X790" s="72">
        <v>0.22500000000000001</v>
      </c>
      <c r="Y790" s="56">
        <f t="shared" si="124"/>
        <v>3.52495</v>
      </c>
      <c r="Z790" s="47"/>
      <c r="AA790" s="72"/>
      <c r="AB790" s="56"/>
      <c r="AC790" s="44"/>
      <c r="AD790" s="72"/>
      <c r="AE790" s="56"/>
      <c r="AF790" s="45"/>
      <c r="AG790" s="72"/>
      <c r="AH790" s="56"/>
      <c r="AI790" s="45"/>
      <c r="AK790" s="12"/>
      <c r="AL790" s="12"/>
      <c r="AM790" s="19"/>
      <c r="AQ790" s="13"/>
      <c r="AR790" s="13">
        <v>3.55</v>
      </c>
      <c r="AS790" s="13">
        <v>3.56</v>
      </c>
      <c r="AT790" s="14" t="s">
        <v>3</v>
      </c>
      <c r="AU790" s="13"/>
      <c r="AV790" s="13"/>
      <c r="AW790" s="12"/>
      <c r="AX790" s="12"/>
      <c r="AY790" s="13"/>
      <c r="AZ790" s="12"/>
    </row>
    <row r="791" spans="1:53" x14ac:dyDescent="0.25">
      <c r="A791" s="1" t="s">
        <v>2</v>
      </c>
      <c r="B791" s="2">
        <v>3.44</v>
      </c>
      <c r="C791" s="74">
        <f t="shared" si="125"/>
        <v>3.4555632003265959</v>
      </c>
      <c r="D791" s="70">
        <v>-112.32</v>
      </c>
      <c r="E791" s="10">
        <v>41.822000000000003</v>
      </c>
      <c r="F791" s="17">
        <v>0</v>
      </c>
      <c r="G791" s="1">
        <v>1986</v>
      </c>
      <c r="H791">
        <v>10</v>
      </c>
      <c r="I791">
        <v>31</v>
      </c>
      <c r="J791">
        <v>11</v>
      </c>
      <c r="K791">
        <v>58</v>
      </c>
      <c r="L791">
        <v>27.8</v>
      </c>
      <c r="M791" s="73">
        <f t="shared" si="126"/>
        <v>0.15312959783241839</v>
      </c>
      <c r="N791" s="2">
        <v>0.01</v>
      </c>
      <c r="O791" s="3" t="s">
        <v>236</v>
      </c>
      <c r="P791" s="76">
        <f>1/((1/U791^2)+(1/X791^2))</f>
        <v>2.3448673732318199E-2</v>
      </c>
      <c r="Q791" s="67">
        <f>(P791/U791^2*V791)+(P791/X791^2*Y791)</f>
        <v>3.4555632003265959</v>
      </c>
      <c r="R791" s="72">
        <f>SQRT(P791)</f>
        <v>0.15312959783241839</v>
      </c>
      <c r="S791" s="57">
        <v>3.44</v>
      </c>
      <c r="T791" s="14" t="s">
        <v>3</v>
      </c>
      <c r="U791" s="26">
        <v>0.20899999999999999</v>
      </c>
      <c r="V791" s="56">
        <f>0.791*S791+0.851</f>
        <v>3.5720399999999999</v>
      </c>
      <c r="W791" s="57">
        <v>3.33</v>
      </c>
      <c r="X791" s="72">
        <v>0.22500000000000001</v>
      </c>
      <c r="Y791" s="56">
        <f t="shared" si="124"/>
        <v>3.32057</v>
      </c>
      <c r="Z791" s="47"/>
      <c r="AA791" s="72"/>
      <c r="AB791" s="56"/>
      <c r="AC791" s="44"/>
      <c r="AD791" s="72"/>
      <c r="AE791" s="56"/>
      <c r="AF791" s="45"/>
      <c r="AG791" s="72"/>
      <c r="AH791" s="56"/>
      <c r="AI791" s="45"/>
      <c r="AK791" s="12"/>
      <c r="AL791" s="12"/>
      <c r="AM791" s="19"/>
      <c r="AQ791" s="13"/>
      <c r="AR791" s="13">
        <v>3.33</v>
      </c>
      <c r="AS791" s="13">
        <v>3.44</v>
      </c>
      <c r="AT791" s="14" t="s">
        <v>3</v>
      </c>
      <c r="AU791" s="13"/>
      <c r="AV791" s="13"/>
      <c r="AW791" s="12"/>
      <c r="AX791" s="12"/>
      <c r="AY791" s="13"/>
      <c r="AZ791" s="12"/>
    </row>
    <row r="792" spans="1:53" x14ac:dyDescent="0.25">
      <c r="A792" s="1" t="s">
        <v>1</v>
      </c>
      <c r="B792" s="2">
        <v>3.3</v>
      </c>
      <c r="C792" s="74">
        <f t="shared" si="125"/>
        <v>3.3742900000000002</v>
      </c>
      <c r="D792" s="70">
        <v>-108.896</v>
      </c>
      <c r="E792" s="10">
        <v>41.921999999999997</v>
      </c>
      <c r="F792" s="17">
        <v>5</v>
      </c>
      <c r="G792" s="1">
        <v>1986</v>
      </c>
      <c r="H792">
        <v>11</v>
      </c>
      <c r="I792">
        <v>3</v>
      </c>
      <c r="J792">
        <v>0</v>
      </c>
      <c r="K792">
        <v>23</v>
      </c>
      <c r="L792">
        <v>45</v>
      </c>
      <c r="M792" s="73">
        <f t="shared" si="126"/>
        <v>0.23200000000000001</v>
      </c>
      <c r="N792" s="2">
        <v>0.01</v>
      </c>
      <c r="O792" s="3" t="s">
        <v>235</v>
      </c>
      <c r="P792" s="76"/>
      <c r="Q792" s="67">
        <f>AB792</f>
        <v>3.3742900000000002</v>
      </c>
      <c r="R792" s="72">
        <f>AA792</f>
        <v>0.23200000000000001</v>
      </c>
      <c r="S792" s="44"/>
      <c r="T792" s="14"/>
      <c r="W792" s="44"/>
      <c r="X792" s="72"/>
      <c r="Z792" s="59">
        <v>3.3</v>
      </c>
      <c r="AA792" s="72">
        <v>0.23200000000000001</v>
      </c>
      <c r="AB792" s="56">
        <f>0.791*(Z792-0.11)+0.851</f>
        <v>3.3742900000000002</v>
      </c>
      <c r="AC792" s="44"/>
      <c r="AD792" s="72"/>
      <c r="AE792" s="56"/>
      <c r="AF792" s="45"/>
      <c r="AG792" s="72"/>
      <c r="AH792" s="56"/>
      <c r="AI792" s="45" t="s">
        <v>36</v>
      </c>
      <c r="AJ792" s="13">
        <v>0</v>
      </c>
      <c r="AK792" s="12">
        <v>0</v>
      </c>
      <c r="AL792" s="12">
        <v>0</v>
      </c>
      <c r="AM792" s="19">
        <v>3.3</v>
      </c>
      <c r="AO792" s="12">
        <v>460</v>
      </c>
      <c r="AP792" s="13">
        <v>4</v>
      </c>
      <c r="AQ792" s="13"/>
      <c r="AR792" s="13"/>
      <c r="AS792" s="13"/>
      <c r="AT792" s="14"/>
      <c r="AU792" s="13"/>
      <c r="AV792" s="13"/>
      <c r="AW792" s="12"/>
      <c r="AX792" s="12"/>
      <c r="AY792" s="13"/>
      <c r="AZ792" s="28" t="s">
        <v>220</v>
      </c>
    </row>
    <row r="793" spans="1:53" x14ac:dyDescent="0.25">
      <c r="A793" s="1" t="s">
        <v>2</v>
      </c>
      <c r="B793" s="2">
        <v>2.4900000000000002</v>
      </c>
      <c r="C793" s="74">
        <f t="shared" si="125"/>
        <v>2.5402100000000001</v>
      </c>
      <c r="D793" s="70">
        <v>-112.327</v>
      </c>
      <c r="E793" s="10">
        <v>41.83</v>
      </c>
      <c r="F793" s="17">
        <v>0</v>
      </c>
      <c r="G793" s="1">
        <v>1986</v>
      </c>
      <c r="H793">
        <v>11</v>
      </c>
      <c r="I793">
        <v>3</v>
      </c>
      <c r="J793">
        <v>11</v>
      </c>
      <c r="K793">
        <v>53</v>
      </c>
      <c r="L793">
        <v>0.1</v>
      </c>
      <c r="M793" s="73">
        <f t="shared" si="126"/>
        <v>0.22500000000000001</v>
      </c>
      <c r="N793" s="2">
        <v>0.01</v>
      </c>
      <c r="O793" s="3" t="s">
        <v>235</v>
      </c>
      <c r="P793" s="76"/>
      <c r="Q793" s="67">
        <f t="shared" ref="Q793:Q802" si="129">Y793</f>
        <v>2.5402100000000001</v>
      </c>
      <c r="R793" s="72">
        <f t="shared" ref="R793:R802" si="130">X793</f>
        <v>0.22500000000000001</v>
      </c>
      <c r="S793" s="44"/>
      <c r="T793" s="14"/>
      <c r="W793" s="57">
        <v>2.4900000000000002</v>
      </c>
      <c r="X793" s="72">
        <v>0.22500000000000001</v>
      </c>
      <c r="Y793" s="56">
        <f t="shared" ref="Y793:Y802" si="131">0.929*W793+0.227</f>
        <v>2.5402100000000001</v>
      </c>
      <c r="Z793" s="47"/>
      <c r="AA793" s="72"/>
      <c r="AB793" s="56"/>
      <c r="AC793" s="44"/>
      <c r="AD793" s="72"/>
      <c r="AE793" s="56"/>
      <c r="AF793" s="45"/>
      <c r="AG793" s="72"/>
      <c r="AH793" s="56"/>
      <c r="AI793" s="45"/>
      <c r="AK793" s="12"/>
      <c r="AL793" s="12"/>
      <c r="AM793" s="19"/>
      <c r="AQ793" s="13"/>
      <c r="AR793" s="13">
        <v>2.4900000000000002</v>
      </c>
      <c r="AS793" s="13"/>
      <c r="AT793" s="14"/>
      <c r="AU793" s="13"/>
      <c r="AV793" s="13"/>
      <c r="AW793" s="12"/>
      <c r="AX793" s="12"/>
      <c r="AY793" s="13"/>
      <c r="AZ793" s="12"/>
    </row>
    <row r="794" spans="1:53" x14ac:dyDescent="0.25">
      <c r="A794" s="1" t="s">
        <v>2</v>
      </c>
      <c r="B794" s="2">
        <v>3.85</v>
      </c>
      <c r="C794" s="74">
        <f t="shared" si="125"/>
        <v>3.8036500000000002</v>
      </c>
      <c r="D794" s="70">
        <v>-110.29900000000001</v>
      </c>
      <c r="E794" s="10">
        <v>37.433999999999997</v>
      </c>
      <c r="F794" s="17">
        <v>0</v>
      </c>
      <c r="G794" s="1">
        <v>1986</v>
      </c>
      <c r="H794">
        <v>11</v>
      </c>
      <c r="I794">
        <v>7</v>
      </c>
      <c r="J794">
        <v>1</v>
      </c>
      <c r="K794">
        <v>31</v>
      </c>
      <c r="L794">
        <v>52.8</v>
      </c>
      <c r="M794" s="73">
        <f t="shared" si="126"/>
        <v>0.22500000000000001</v>
      </c>
      <c r="N794" s="2">
        <v>0.01</v>
      </c>
      <c r="O794" s="3" t="s">
        <v>235</v>
      </c>
      <c r="P794" s="76"/>
      <c r="Q794" s="67">
        <f t="shared" si="129"/>
        <v>3.8036500000000002</v>
      </c>
      <c r="R794" s="72">
        <f t="shared" si="130"/>
        <v>0.22500000000000001</v>
      </c>
      <c r="S794" s="44"/>
      <c r="T794" s="14"/>
      <c r="W794" s="57">
        <v>3.85</v>
      </c>
      <c r="X794" s="72">
        <v>0.22500000000000001</v>
      </c>
      <c r="Y794" s="56">
        <f t="shared" si="131"/>
        <v>3.8036500000000002</v>
      </c>
      <c r="Z794" s="47"/>
      <c r="AA794" s="72"/>
      <c r="AB794" s="56"/>
      <c r="AC794" s="44"/>
      <c r="AD794" s="72"/>
      <c r="AE794" s="56"/>
      <c r="AF794" s="45"/>
      <c r="AG794" s="72"/>
      <c r="AH794" s="56"/>
      <c r="AI794" s="45"/>
      <c r="AK794" s="12"/>
      <c r="AL794" s="12"/>
      <c r="AM794" s="19"/>
      <c r="AQ794" s="13"/>
      <c r="AR794" s="13">
        <v>3.85</v>
      </c>
      <c r="AS794" s="13"/>
      <c r="AT794" s="14"/>
      <c r="AU794" s="13"/>
      <c r="AV794" s="13"/>
      <c r="AW794" s="12"/>
      <c r="AX794" s="12"/>
      <c r="AY794" s="13"/>
      <c r="AZ794" s="12"/>
    </row>
    <row r="795" spans="1:53" x14ac:dyDescent="0.25">
      <c r="A795" s="1" t="s">
        <v>2</v>
      </c>
      <c r="B795" s="2">
        <v>2.86</v>
      </c>
      <c r="C795" s="74">
        <f t="shared" si="125"/>
        <v>2.8839399999999999</v>
      </c>
      <c r="D795" s="70">
        <v>-112.318</v>
      </c>
      <c r="E795" s="10">
        <v>41.828000000000003</v>
      </c>
      <c r="F795" s="17">
        <v>4</v>
      </c>
      <c r="G795" s="1">
        <v>1986</v>
      </c>
      <c r="H795">
        <v>11</v>
      </c>
      <c r="I795">
        <v>8</v>
      </c>
      <c r="J795">
        <v>4</v>
      </c>
      <c r="K795">
        <v>48</v>
      </c>
      <c r="L795">
        <v>29.4</v>
      </c>
      <c r="M795" s="73">
        <f t="shared" si="126"/>
        <v>0.22500000000000001</v>
      </c>
      <c r="N795" s="2">
        <v>0.01</v>
      </c>
      <c r="O795" s="3" t="s">
        <v>235</v>
      </c>
      <c r="P795" s="76"/>
      <c r="Q795" s="67">
        <f t="shared" si="129"/>
        <v>2.8839399999999999</v>
      </c>
      <c r="R795" s="72">
        <f t="shared" si="130"/>
        <v>0.22500000000000001</v>
      </c>
      <c r="S795" s="44"/>
      <c r="T795" s="14"/>
      <c r="W795" s="57">
        <v>2.86</v>
      </c>
      <c r="X795" s="72">
        <v>0.22500000000000001</v>
      </c>
      <c r="Y795" s="56">
        <f t="shared" si="131"/>
        <v>2.8839399999999999</v>
      </c>
      <c r="Z795" s="47"/>
      <c r="AA795" s="72"/>
      <c r="AB795" s="56"/>
      <c r="AC795" s="44"/>
      <c r="AD795" s="72"/>
      <c r="AE795" s="56"/>
      <c r="AF795" s="45"/>
      <c r="AG795" s="72"/>
      <c r="AH795" s="56"/>
      <c r="AI795" s="45"/>
      <c r="AK795" s="12"/>
      <c r="AL795" s="12"/>
      <c r="AM795" s="19"/>
      <c r="AQ795" s="13"/>
      <c r="AR795" s="13">
        <v>2.86</v>
      </c>
      <c r="AS795" s="13"/>
      <c r="AT795" s="14"/>
      <c r="AU795" s="13"/>
      <c r="AV795" s="13"/>
      <c r="AW795" s="12"/>
      <c r="AX795" s="12"/>
      <c r="AY795" s="13"/>
      <c r="AZ795" s="12"/>
    </row>
    <row r="796" spans="1:53" x14ac:dyDescent="0.25">
      <c r="A796" s="1" t="s">
        <v>2</v>
      </c>
      <c r="B796" s="2">
        <v>2.71</v>
      </c>
      <c r="C796" s="74">
        <f t="shared" si="125"/>
        <v>2.7445900000000001</v>
      </c>
      <c r="D796" s="70">
        <v>-112.083</v>
      </c>
      <c r="E796" s="10">
        <v>40.707999999999998</v>
      </c>
      <c r="F796" s="17">
        <v>11</v>
      </c>
      <c r="G796" s="1">
        <v>1986</v>
      </c>
      <c r="H796">
        <v>11</v>
      </c>
      <c r="I796">
        <v>13</v>
      </c>
      <c r="J796">
        <v>23</v>
      </c>
      <c r="K796">
        <v>28</v>
      </c>
      <c r="L796">
        <v>5.4</v>
      </c>
      <c r="M796" s="73">
        <f t="shared" si="126"/>
        <v>0.22500000000000001</v>
      </c>
      <c r="N796" s="2">
        <v>0.01</v>
      </c>
      <c r="O796" s="3" t="s">
        <v>235</v>
      </c>
      <c r="P796" s="76"/>
      <c r="Q796" s="67">
        <f t="shared" si="129"/>
        <v>2.7445900000000001</v>
      </c>
      <c r="R796" s="72">
        <f t="shared" si="130"/>
        <v>0.22500000000000001</v>
      </c>
      <c r="S796" s="44"/>
      <c r="T796" s="14"/>
      <c r="W796" s="57">
        <v>2.71</v>
      </c>
      <c r="X796" s="72">
        <v>0.22500000000000001</v>
      </c>
      <c r="Y796" s="56">
        <f t="shared" si="131"/>
        <v>2.7445900000000001</v>
      </c>
      <c r="Z796" s="47"/>
      <c r="AA796" s="72"/>
      <c r="AB796" s="56"/>
      <c r="AC796" s="44"/>
      <c r="AD796" s="72"/>
      <c r="AE796" s="56"/>
      <c r="AF796" s="45"/>
      <c r="AG796" s="72"/>
      <c r="AH796" s="56"/>
      <c r="AI796" s="45"/>
      <c r="AK796" s="12"/>
      <c r="AL796" s="12"/>
      <c r="AM796" s="19"/>
      <c r="AQ796" s="13"/>
      <c r="AR796" s="13">
        <v>2.71</v>
      </c>
      <c r="AS796" s="13"/>
      <c r="AT796" s="14"/>
      <c r="AU796" s="13"/>
      <c r="AV796" s="13"/>
      <c r="AW796" s="12"/>
      <c r="AX796" s="12"/>
      <c r="AY796" s="13"/>
      <c r="AZ796" s="12"/>
    </row>
    <row r="797" spans="1:53" x14ac:dyDescent="0.25">
      <c r="A797" s="1" t="s">
        <v>2</v>
      </c>
      <c r="B797" s="2">
        <v>2.95</v>
      </c>
      <c r="C797" s="74">
        <f t="shared" si="125"/>
        <v>2.9675500000000001</v>
      </c>
      <c r="D797" s="70">
        <v>-111.267</v>
      </c>
      <c r="E797" s="10">
        <v>42.487000000000002</v>
      </c>
      <c r="F797" s="17">
        <v>0</v>
      </c>
      <c r="G797" s="1">
        <v>1986</v>
      </c>
      <c r="H797">
        <v>11</v>
      </c>
      <c r="I797">
        <v>26</v>
      </c>
      <c r="J797">
        <v>0</v>
      </c>
      <c r="K797">
        <v>13</v>
      </c>
      <c r="L797">
        <v>10.1</v>
      </c>
      <c r="M797" s="73">
        <f t="shared" si="126"/>
        <v>0.22500000000000001</v>
      </c>
      <c r="N797" s="2">
        <v>0.01</v>
      </c>
      <c r="O797" s="3" t="s">
        <v>235</v>
      </c>
      <c r="P797" s="76"/>
      <c r="Q797" s="67">
        <f t="shared" si="129"/>
        <v>2.9675500000000001</v>
      </c>
      <c r="R797" s="72">
        <f t="shared" si="130"/>
        <v>0.22500000000000001</v>
      </c>
      <c r="S797" s="44"/>
      <c r="T797" s="14"/>
      <c r="W797" s="57">
        <v>2.95</v>
      </c>
      <c r="X797" s="72">
        <v>0.22500000000000001</v>
      </c>
      <c r="Y797" s="56">
        <f t="shared" si="131"/>
        <v>2.9675500000000001</v>
      </c>
      <c r="Z797" s="47"/>
      <c r="AA797" s="72"/>
      <c r="AB797" s="56"/>
      <c r="AC797" s="44"/>
      <c r="AD797" s="72"/>
      <c r="AE797" s="56"/>
      <c r="AF797" s="45"/>
      <c r="AG797" s="72"/>
      <c r="AH797" s="56"/>
      <c r="AI797" s="45" t="s">
        <v>85</v>
      </c>
      <c r="AK797" s="12"/>
      <c r="AL797" s="12"/>
      <c r="AM797" s="19"/>
      <c r="AQ797" s="13"/>
      <c r="AR797" s="13">
        <v>2.95</v>
      </c>
      <c r="AS797" s="13"/>
      <c r="AT797" s="14"/>
      <c r="AU797" s="13"/>
      <c r="AV797" s="13"/>
      <c r="AW797" s="12"/>
      <c r="AX797" s="12"/>
      <c r="AY797" s="13"/>
      <c r="AZ797" s="28" t="s">
        <v>221</v>
      </c>
    </row>
    <row r="798" spans="1:53" x14ac:dyDescent="0.25">
      <c r="A798" s="1" t="s">
        <v>2</v>
      </c>
      <c r="B798" s="2">
        <v>2.8</v>
      </c>
      <c r="C798" s="74">
        <f t="shared" si="125"/>
        <v>2.8281999999999998</v>
      </c>
      <c r="D798" s="70">
        <v>-111.61199999999999</v>
      </c>
      <c r="E798" s="10">
        <v>41.334000000000003</v>
      </c>
      <c r="F798" s="17">
        <v>6</v>
      </c>
      <c r="G798" s="1">
        <v>1986</v>
      </c>
      <c r="H798">
        <v>12</v>
      </c>
      <c r="I798">
        <v>2</v>
      </c>
      <c r="J798">
        <v>23</v>
      </c>
      <c r="K798">
        <v>3</v>
      </c>
      <c r="L798">
        <v>9</v>
      </c>
      <c r="M798" s="73">
        <f t="shared" si="126"/>
        <v>0.22500000000000001</v>
      </c>
      <c r="N798" s="2">
        <v>0.01</v>
      </c>
      <c r="O798" s="3" t="s">
        <v>235</v>
      </c>
      <c r="P798" s="76"/>
      <c r="Q798" s="67">
        <f t="shared" si="129"/>
        <v>2.8281999999999998</v>
      </c>
      <c r="R798" s="72">
        <f t="shared" si="130"/>
        <v>0.22500000000000001</v>
      </c>
      <c r="S798" s="44"/>
      <c r="T798" s="14"/>
      <c r="W798" s="58">
        <v>2.8</v>
      </c>
      <c r="X798" s="72">
        <v>0.22500000000000001</v>
      </c>
      <c r="Y798" s="56">
        <f t="shared" si="131"/>
        <v>2.8281999999999998</v>
      </c>
      <c r="Z798" s="47"/>
      <c r="AA798" s="72"/>
      <c r="AB798" s="56"/>
      <c r="AC798" s="44"/>
      <c r="AD798" s="72"/>
      <c r="AE798" s="56"/>
      <c r="AF798" s="45"/>
      <c r="AG798" s="72"/>
      <c r="AH798" s="56"/>
      <c r="AI798" s="45"/>
      <c r="AK798" s="12"/>
      <c r="AL798" s="12"/>
      <c r="AM798" s="19"/>
      <c r="AQ798" s="13"/>
      <c r="AR798" s="24">
        <v>2.8</v>
      </c>
      <c r="AS798" s="13"/>
      <c r="AT798" s="14"/>
      <c r="AU798" s="13"/>
      <c r="AV798" s="13"/>
      <c r="AW798" s="12"/>
      <c r="AX798" s="12"/>
      <c r="AY798" s="13"/>
      <c r="AZ798" s="12"/>
    </row>
    <row r="799" spans="1:53" x14ac:dyDescent="0.25">
      <c r="A799" s="1" t="s">
        <v>2</v>
      </c>
      <c r="B799" s="2">
        <v>3.07</v>
      </c>
      <c r="C799" s="74">
        <f t="shared" si="125"/>
        <v>3.0790299999999999</v>
      </c>
      <c r="D799" s="70">
        <v>-109.694</v>
      </c>
      <c r="E799" s="10">
        <v>42.268000000000001</v>
      </c>
      <c r="F799" s="17">
        <v>11</v>
      </c>
      <c r="G799" s="1">
        <v>1986</v>
      </c>
      <c r="H799">
        <v>12</v>
      </c>
      <c r="I799">
        <v>4</v>
      </c>
      <c r="J799">
        <v>14</v>
      </c>
      <c r="K799">
        <v>40</v>
      </c>
      <c r="L799">
        <v>9.1</v>
      </c>
      <c r="M799" s="73">
        <f t="shared" si="126"/>
        <v>0.22500000000000001</v>
      </c>
      <c r="N799" s="2">
        <v>0.01</v>
      </c>
      <c r="O799" s="3" t="s">
        <v>235</v>
      </c>
      <c r="P799" s="76"/>
      <c r="Q799" s="67">
        <f t="shared" si="129"/>
        <v>3.0790299999999999</v>
      </c>
      <c r="R799" s="72">
        <f t="shared" si="130"/>
        <v>0.22500000000000001</v>
      </c>
      <c r="S799" s="44"/>
      <c r="T799" s="14"/>
      <c r="W799" s="57">
        <v>3.07</v>
      </c>
      <c r="X799" s="72">
        <v>0.22500000000000001</v>
      </c>
      <c r="Y799" s="56">
        <f t="shared" si="131"/>
        <v>3.0790299999999999</v>
      </c>
      <c r="Z799" s="47"/>
      <c r="AA799" s="72"/>
      <c r="AB799" s="56"/>
      <c r="AC799" s="44"/>
      <c r="AD799" s="72"/>
      <c r="AE799" s="56"/>
      <c r="AF799" s="45"/>
      <c r="AG799" s="72"/>
      <c r="AH799" s="56"/>
      <c r="AI799" s="45"/>
      <c r="AK799" s="12"/>
      <c r="AL799" s="12"/>
      <c r="AM799" s="19"/>
      <c r="AQ799" s="13"/>
      <c r="AR799" s="13">
        <v>3.07</v>
      </c>
      <c r="AS799" s="13"/>
      <c r="AT799" s="14"/>
      <c r="AU799" s="13"/>
      <c r="AV799" s="13"/>
      <c r="AW799" s="12"/>
      <c r="AX799" s="12"/>
      <c r="AY799" s="13"/>
      <c r="AZ799" s="12"/>
      <c r="BA799" s="23"/>
    </row>
    <row r="800" spans="1:53" x14ac:dyDescent="0.25">
      <c r="A800" s="1" t="s">
        <v>2</v>
      </c>
      <c r="B800" s="2">
        <v>2.5499999999999998</v>
      </c>
      <c r="C800" s="74">
        <f t="shared" si="125"/>
        <v>2.5959499999999998</v>
      </c>
      <c r="D800" s="70">
        <v>-112.578</v>
      </c>
      <c r="E800" s="10">
        <v>38.665999999999997</v>
      </c>
      <c r="F800" s="17">
        <v>0</v>
      </c>
      <c r="G800" s="1">
        <v>1986</v>
      </c>
      <c r="H800">
        <v>12</v>
      </c>
      <c r="I800">
        <v>28</v>
      </c>
      <c r="J800">
        <v>7</v>
      </c>
      <c r="K800">
        <v>8</v>
      </c>
      <c r="L800">
        <v>45.4</v>
      </c>
      <c r="M800" s="73">
        <f t="shared" si="126"/>
        <v>0.22500000000000001</v>
      </c>
      <c r="N800" s="2">
        <v>0.01</v>
      </c>
      <c r="O800" s="3" t="s">
        <v>235</v>
      </c>
      <c r="P800" s="76"/>
      <c r="Q800" s="67">
        <f t="shared" si="129"/>
        <v>2.5959499999999998</v>
      </c>
      <c r="R800" s="72">
        <f t="shared" si="130"/>
        <v>0.22500000000000001</v>
      </c>
      <c r="S800" s="44"/>
      <c r="T800" s="14"/>
      <c r="W800" s="57">
        <v>2.5499999999999998</v>
      </c>
      <c r="X800" s="72">
        <v>0.22500000000000001</v>
      </c>
      <c r="Y800" s="56">
        <f t="shared" si="131"/>
        <v>2.5959499999999998</v>
      </c>
      <c r="Z800" s="47"/>
      <c r="AA800" s="72"/>
      <c r="AB800" s="56"/>
      <c r="AC800" s="44"/>
      <c r="AD800" s="72"/>
      <c r="AE800" s="56"/>
      <c r="AF800" s="45"/>
      <c r="AG800" s="72"/>
      <c r="AH800" s="56"/>
      <c r="AI800" s="45"/>
      <c r="AK800" s="12"/>
      <c r="AL800" s="12"/>
      <c r="AM800" s="19"/>
      <c r="AQ800" s="13"/>
      <c r="AR800" s="13">
        <v>2.5499999999999998</v>
      </c>
      <c r="AS800" s="13"/>
      <c r="AT800" s="14"/>
      <c r="AU800" s="13"/>
      <c r="AV800" s="13"/>
      <c r="AW800" s="12"/>
      <c r="AX800" s="12"/>
      <c r="AY800" s="13"/>
      <c r="AZ800" s="12"/>
    </row>
    <row r="801" spans="1:52" x14ac:dyDescent="0.25">
      <c r="A801" s="1" t="s">
        <v>2</v>
      </c>
      <c r="B801" s="2">
        <v>2.57</v>
      </c>
      <c r="C801" s="74">
        <f t="shared" si="125"/>
        <v>2.6145299999999998</v>
      </c>
      <c r="D801" s="70">
        <v>-112.57599999999999</v>
      </c>
      <c r="E801" s="10">
        <v>38.673999999999999</v>
      </c>
      <c r="F801" s="17">
        <v>0</v>
      </c>
      <c r="G801" s="1">
        <v>1986</v>
      </c>
      <c r="H801">
        <v>12</v>
      </c>
      <c r="I801">
        <v>28</v>
      </c>
      <c r="J801">
        <v>7</v>
      </c>
      <c r="K801">
        <v>37</v>
      </c>
      <c r="L801">
        <v>32.1</v>
      </c>
      <c r="M801" s="73">
        <f t="shared" si="126"/>
        <v>0.22500000000000001</v>
      </c>
      <c r="N801" s="2">
        <v>0.01</v>
      </c>
      <c r="O801" s="3" t="s">
        <v>235</v>
      </c>
      <c r="P801" s="76"/>
      <c r="Q801" s="67">
        <f t="shared" si="129"/>
        <v>2.6145299999999998</v>
      </c>
      <c r="R801" s="72">
        <f t="shared" si="130"/>
        <v>0.22500000000000001</v>
      </c>
      <c r="S801" s="44"/>
      <c r="T801" s="14"/>
      <c r="W801" s="57">
        <v>2.57</v>
      </c>
      <c r="X801" s="72">
        <v>0.22500000000000001</v>
      </c>
      <c r="Y801" s="56">
        <f t="shared" si="131"/>
        <v>2.6145299999999998</v>
      </c>
      <c r="Z801" s="47"/>
      <c r="AA801" s="72"/>
      <c r="AB801" s="56"/>
      <c r="AC801" s="44"/>
      <c r="AD801" s="72"/>
      <c r="AE801" s="56"/>
      <c r="AF801" s="45"/>
      <c r="AG801" s="72"/>
      <c r="AH801" s="56"/>
      <c r="AI801" s="45"/>
      <c r="AK801" s="12"/>
      <c r="AL801" s="12"/>
      <c r="AM801" s="19"/>
      <c r="AQ801" s="13"/>
      <c r="AR801" s="13">
        <v>2.57</v>
      </c>
      <c r="AS801" s="13"/>
      <c r="AT801" s="14"/>
      <c r="AU801" s="13"/>
      <c r="AV801" s="13"/>
      <c r="AW801" s="12"/>
      <c r="AX801" s="12"/>
      <c r="AY801" s="13"/>
      <c r="AZ801" s="12"/>
    </row>
    <row r="802" spans="1:52" ht="27" customHeight="1" x14ac:dyDescent="0.25">
      <c r="A802" s="1" t="s">
        <v>2</v>
      </c>
      <c r="B802" s="2">
        <v>3.45</v>
      </c>
      <c r="C802" s="74">
        <f t="shared" si="125"/>
        <v>3.4320500000000003</v>
      </c>
      <c r="D802" s="70">
        <v>-112.319</v>
      </c>
      <c r="E802" s="10">
        <v>41.826000000000001</v>
      </c>
      <c r="F802" s="17">
        <v>2</v>
      </c>
      <c r="G802" s="1">
        <v>1986</v>
      </c>
      <c r="H802">
        <v>12</v>
      </c>
      <c r="I802">
        <v>31</v>
      </c>
      <c r="J802">
        <v>11</v>
      </c>
      <c r="K802">
        <v>21</v>
      </c>
      <c r="L802">
        <v>56.5</v>
      </c>
      <c r="M802" s="73">
        <f t="shared" si="126"/>
        <v>0.22500000000000001</v>
      </c>
      <c r="N802" s="2">
        <v>0.01</v>
      </c>
      <c r="O802" s="3" t="s">
        <v>235</v>
      </c>
      <c r="P802" s="77"/>
      <c r="Q802" s="67">
        <f t="shared" si="129"/>
        <v>3.4320500000000003</v>
      </c>
      <c r="R802" s="72">
        <f t="shared" si="130"/>
        <v>0.22500000000000001</v>
      </c>
      <c r="S802" s="44"/>
      <c r="T802" s="14"/>
      <c r="W802" s="57">
        <v>3.45</v>
      </c>
      <c r="X802" s="72">
        <v>0.22500000000000001</v>
      </c>
      <c r="Y802" s="56">
        <f t="shared" si="131"/>
        <v>3.4320500000000003</v>
      </c>
      <c r="Z802" s="47"/>
      <c r="AA802" s="72"/>
      <c r="AB802" s="56"/>
      <c r="AC802" s="44"/>
      <c r="AD802" s="72"/>
      <c r="AE802" s="56"/>
      <c r="AF802" s="45"/>
      <c r="AG802" s="72"/>
      <c r="AH802" s="56"/>
      <c r="AI802" s="45" t="s">
        <v>87</v>
      </c>
      <c r="AK802" s="12"/>
      <c r="AL802" s="12" t="s">
        <v>187</v>
      </c>
      <c r="AM802" s="19"/>
      <c r="AQ802" s="13"/>
      <c r="AR802" s="13">
        <v>3.45</v>
      </c>
      <c r="AS802" s="13"/>
      <c r="AT802" s="14"/>
      <c r="AU802" s="13"/>
      <c r="AV802" s="13"/>
      <c r="AW802" s="12"/>
      <c r="AX802" s="12"/>
      <c r="AY802" s="13"/>
      <c r="AZ802" s="29" t="s">
        <v>222</v>
      </c>
    </row>
  </sheetData>
  <sortState ref="A2:BA802">
    <sortCondition ref="G2:G802"/>
    <sortCondition ref="H2:H802"/>
    <sortCondition ref="I2:I802"/>
    <sortCondition ref="J2:J802"/>
    <sortCondition ref="K2:K802"/>
    <sortCondition ref="L2:L802"/>
  </sortState>
  <phoneticPr fontId="33" type="noConversion"/>
  <pageMargins left="0.7" right="0.7" top="0.75" bottom="0.75" header="0.3" footer="0.3"/>
  <pageSetup orientation="portrait"/>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Z335"/>
  <sheetViews>
    <sheetView workbookViewId="0">
      <pane ySplit="1" topLeftCell="A2" activePane="bottomLeft" state="frozen"/>
      <selection pane="bottomLeft" activeCell="P23" sqref="P23"/>
    </sheetView>
  </sheetViews>
  <sheetFormatPr defaultColWidth="8.85546875" defaultRowHeight="15" x14ac:dyDescent="0.25"/>
  <cols>
    <col min="1" max="1" width="8.85546875" style="1"/>
    <col min="2" max="2" width="8.85546875" style="2"/>
    <col min="3" max="3" width="8.85546875" style="31"/>
    <col min="4" max="4" width="8.85546875" style="13"/>
    <col min="5" max="6" width="10.42578125" style="13" customWidth="1"/>
    <col min="7" max="7" width="8.85546875" style="69"/>
    <col min="8" max="8" width="11.42578125" style="56" customWidth="1"/>
    <col min="9" max="9" width="8.85546875" style="13"/>
    <col min="10" max="10" width="9.28515625" style="14" customWidth="1"/>
    <col min="11" max="11" width="8.85546875" style="26"/>
    <col min="12" max="12" width="8.42578125" style="56" customWidth="1"/>
    <col min="13" max="13" width="8.85546875" style="72"/>
    <col min="14" max="14" width="8.85546875" style="56"/>
    <col min="15" max="15" width="12" style="56" customWidth="1"/>
    <col min="16" max="16" width="14" style="73" customWidth="1"/>
    <col min="17" max="17" width="8.85546875" style="56"/>
    <col min="18" max="18" width="11.42578125" style="72" customWidth="1"/>
    <col min="19" max="19" width="8.85546875" style="13"/>
    <col min="20" max="20" width="10.7109375" style="56" customWidth="1"/>
    <col min="21" max="21" width="9.42578125" style="72" customWidth="1"/>
    <col min="22" max="22" width="14.85546875" style="12" customWidth="1"/>
    <col min="23" max="23" width="8.85546875" style="56"/>
    <col min="24" max="24" width="9.140625" style="72" customWidth="1"/>
    <col min="25" max="25" width="13.140625" style="18" customWidth="1"/>
    <col min="26" max="26" width="8.85546875" style="18"/>
    <col min="27" max="27" width="8.85546875" style="87"/>
    <col min="28" max="28" width="14.28515625" style="21" customWidth="1"/>
    <col min="30" max="30" width="8.85546875" style="18"/>
    <col min="31" max="31" width="14.42578125" customWidth="1"/>
    <col min="33" max="33" width="8.85546875" style="18"/>
    <col min="34" max="34" width="14.140625" customWidth="1"/>
    <col min="35" max="35" width="12.42578125" style="13" customWidth="1"/>
    <col min="36" max="36" width="9.28515625" style="14" customWidth="1"/>
    <col min="37" max="38" width="8.85546875" style="13"/>
    <col min="39" max="40" width="8.85546875" style="12"/>
    <col min="41" max="41" width="10.85546875" style="13" customWidth="1"/>
    <col min="42" max="42" width="12.7109375" style="12" customWidth="1"/>
    <col min="43" max="45" width="8.85546875" style="12"/>
    <col min="52" max="52" width="63.28515625" customWidth="1"/>
  </cols>
  <sheetData>
    <row r="1" spans="1:52" ht="45.75" thickBot="1" x14ac:dyDescent="0.3">
      <c r="A1" s="6" t="s">
        <v>47</v>
      </c>
      <c r="B1" s="5" t="s">
        <v>48</v>
      </c>
      <c r="C1" s="123" t="s">
        <v>239</v>
      </c>
      <c r="D1" s="118" t="s">
        <v>324</v>
      </c>
      <c r="E1" s="119" t="s">
        <v>326</v>
      </c>
      <c r="F1" s="120" t="s">
        <v>55</v>
      </c>
      <c r="G1" s="120" t="s">
        <v>56</v>
      </c>
      <c r="H1" s="121" t="s">
        <v>57</v>
      </c>
      <c r="I1" s="121" t="s">
        <v>58</v>
      </c>
      <c r="J1" s="121" t="s">
        <v>59</v>
      </c>
      <c r="K1" s="121" t="s">
        <v>60</v>
      </c>
      <c r="L1" s="121" t="s">
        <v>61</v>
      </c>
      <c r="M1" s="119" t="s">
        <v>49</v>
      </c>
      <c r="N1" s="122" t="s">
        <v>50</v>
      </c>
      <c r="O1" s="122" t="s">
        <v>234</v>
      </c>
      <c r="P1" s="79" t="s">
        <v>229</v>
      </c>
      <c r="Q1" s="38" t="s">
        <v>239</v>
      </c>
      <c r="R1" s="78" t="s">
        <v>264</v>
      </c>
      <c r="S1" s="50" t="s">
        <v>132</v>
      </c>
      <c r="T1" s="37" t="s">
        <v>54</v>
      </c>
      <c r="U1" s="78" t="s">
        <v>230</v>
      </c>
      <c r="V1" s="39" t="s">
        <v>268</v>
      </c>
      <c r="W1" s="40" t="s">
        <v>65</v>
      </c>
      <c r="X1" s="78" t="s">
        <v>231</v>
      </c>
      <c r="Y1" s="39" t="s">
        <v>276</v>
      </c>
      <c r="Z1" s="40" t="s">
        <v>227</v>
      </c>
      <c r="AA1" s="78" t="s">
        <v>232</v>
      </c>
      <c r="AB1" s="39" t="s">
        <v>321</v>
      </c>
      <c r="AC1" s="113" t="s">
        <v>293</v>
      </c>
      <c r="AD1" s="78" t="s">
        <v>290</v>
      </c>
      <c r="AE1" s="39" t="s">
        <v>291</v>
      </c>
      <c r="AF1" s="41" t="s">
        <v>224</v>
      </c>
      <c r="AG1" s="78" t="s">
        <v>233</v>
      </c>
      <c r="AH1" s="39" t="s">
        <v>292</v>
      </c>
      <c r="AI1" s="50" t="s">
        <v>62</v>
      </c>
      <c r="AJ1" s="37" t="s">
        <v>69</v>
      </c>
      <c r="AK1" s="37" t="s">
        <v>70</v>
      </c>
      <c r="AL1" s="62" t="s">
        <v>63</v>
      </c>
      <c r="AM1" s="36" t="s">
        <v>227</v>
      </c>
      <c r="AN1" s="37" t="s">
        <v>224</v>
      </c>
      <c r="AO1" s="63" t="s">
        <v>51</v>
      </c>
      <c r="AP1" s="37" t="s">
        <v>64</v>
      </c>
      <c r="AQ1" s="37" t="s">
        <v>112</v>
      </c>
      <c r="AR1" s="62" t="s">
        <v>65</v>
      </c>
      <c r="AS1" s="62" t="s">
        <v>132</v>
      </c>
      <c r="AT1" s="7" t="s">
        <v>54</v>
      </c>
      <c r="AU1" s="7" t="s">
        <v>66</v>
      </c>
      <c r="AV1" s="7" t="s">
        <v>52</v>
      </c>
      <c r="AW1" s="8" t="s">
        <v>67</v>
      </c>
      <c r="AX1" s="7" t="s">
        <v>53</v>
      </c>
      <c r="AY1" s="4" t="s">
        <v>71</v>
      </c>
      <c r="AZ1" s="7" t="s">
        <v>68</v>
      </c>
    </row>
    <row r="2" spans="1:52" ht="14.25" customHeight="1" x14ac:dyDescent="0.25">
      <c r="A2" s="1" t="s">
        <v>1</v>
      </c>
      <c r="B2" s="2">
        <v>4.3</v>
      </c>
      <c r="C2" s="74">
        <f t="shared" ref="C2:C65" si="0">Q2</f>
        <v>3.8094191000000004</v>
      </c>
      <c r="D2" s="70">
        <v>-109.2</v>
      </c>
      <c r="E2" s="10">
        <v>42.6</v>
      </c>
      <c r="F2" s="17">
        <v>33</v>
      </c>
      <c r="G2" s="1">
        <v>1963</v>
      </c>
      <c r="H2">
        <v>2</v>
      </c>
      <c r="I2">
        <v>25</v>
      </c>
      <c r="J2">
        <v>18</v>
      </c>
      <c r="K2">
        <v>45</v>
      </c>
      <c r="L2">
        <v>16.5</v>
      </c>
      <c r="M2" s="73">
        <f t="shared" ref="M2:M65" si="1">R2</f>
        <v>0.40100000000000002</v>
      </c>
      <c r="N2" s="2">
        <v>0.01</v>
      </c>
      <c r="O2" s="3" t="s">
        <v>235</v>
      </c>
      <c r="P2" s="80"/>
      <c r="Q2" s="67">
        <f t="shared" ref="Q2:Q19" si="2">AE2</f>
        <v>3.8094191000000004</v>
      </c>
      <c r="R2" s="72">
        <f t="shared" ref="R2:R19" si="3">AD2</f>
        <v>0.40100000000000002</v>
      </c>
      <c r="S2" s="44"/>
      <c r="T2" s="14"/>
      <c r="V2" s="56"/>
      <c r="W2" s="42"/>
      <c r="Y2" s="56"/>
      <c r="Z2" s="42"/>
      <c r="AA2" s="72"/>
      <c r="AB2" s="56"/>
      <c r="AC2" s="57">
        <v>4.3</v>
      </c>
      <c r="AD2" s="72">
        <v>0.40100000000000002</v>
      </c>
      <c r="AE2" s="56">
        <f t="shared" ref="AE2:AE25" si="4">0.791*(1.697*AC2-3.557)+0.851</f>
        <v>3.8094191000000004</v>
      </c>
      <c r="AF2" s="45"/>
      <c r="AG2" s="72"/>
      <c r="AH2" s="56"/>
      <c r="AI2" s="45">
        <v>0</v>
      </c>
      <c r="AJ2" s="13">
        <v>4.3</v>
      </c>
      <c r="AK2" s="12">
        <v>0</v>
      </c>
      <c r="AL2" s="12">
        <v>0</v>
      </c>
      <c r="AM2" s="24"/>
      <c r="AO2" s="12">
        <v>460</v>
      </c>
      <c r="AP2" s="13">
        <v>5</v>
      </c>
      <c r="AQ2" s="13"/>
      <c r="AR2" s="13"/>
      <c r="AS2" s="13"/>
      <c r="AT2" s="3"/>
      <c r="AU2" s="2"/>
      <c r="AV2" s="2"/>
      <c r="AY2" s="2"/>
    </row>
    <row r="3" spans="1:52" x14ac:dyDescent="0.25">
      <c r="A3" s="1" t="s">
        <v>1</v>
      </c>
      <c r="B3" s="2">
        <v>3.7</v>
      </c>
      <c r="C3" s="74">
        <f t="shared" si="0"/>
        <v>3.0040229000000003</v>
      </c>
      <c r="D3" s="70">
        <v>-111.6</v>
      </c>
      <c r="E3" s="10">
        <v>43.3</v>
      </c>
      <c r="F3" s="17">
        <v>33</v>
      </c>
      <c r="G3" s="1">
        <v>1963</v>
      </c>
      <c r="H3">
        <v>9</v>
      </c>
      <c r="I3">
        <v>22</v>
      </c>
      <c r="J3">
        <v>9</v>
      </c>
      <c r="K3">
        <v>56</v>
      </c>
      <c r="L3">
        <v>44</v>
      </c>
      <c r="M3" s="73">
        <f t="shared" si="1"/>
        <v>0.40100000000000002</v>
      </c>
      <c r="N3" s="2">
        <v>0.01</v>
      </c>
      <c r="O3" s="3" t="s">
        <v>235</v>
      </c>
      <c r="P3" s="80"/>
      <c r="Q3" s="67">
        <f t="shared" si="2"/>
        <v>3.0040229000000003</v>
      </c>
      <c r="R3" s="72">
        <f t="shared" si="3"/>
        <v>0.40100000000000002</v>
      </c>
      <c r="S3" s="44"/>
      <c r="T3" s="14"/>
      <c r="V3" s="56"/>
      <c r="W3" s="42"/>
      <c r="Y3" s="56"/>
      <c r="Z3" s="42"/>
      <c r="AA3" s="72"/>
      <c r="AB3" s="56"/>
      <c r="AC3" s="57">
        <v>3.7</v>
      </c>
      <c r="AD3" s="72">
        <v>0.40100000000000002</v>
      </c>
      <c r="AE3" s="56">
        <f t="shared" si="4"/>
        <v>3.0040229000000003</v>
      </c>
      <c r="AF3" s="45"/>
      <c r="AG3" s="72"/>
      <c r="AH3" s="56"/>
      <c r="AI3" s="45">
        <v>0</v>
      </c>
      <c r="AJ3" s="13">
        <v>3.7</v>
      </c>
      <c r="AK3" s="12">
        <v>0</v>
      </c>
      <c r="AL3" s="12">
        <v>0</v>
      </c>
      <c r="AM3" s="24"/>
      <c r="AO3" s="12">
        <v>457</v>
      </c>
      <c r="AP3" s="13"/>
      <c r="AQ3" s="13"/>
      <c r="AR3" s="13"/>
      <c r="AS3" s="13"/>
      <c r="AT3" s="3"/>
      <c r="AU3" s="2"/>
      <c r="AV3" s="2"/>
      <c r="AY3" s="2"/>
    </row>
    <row r="4" spans="1:52" x14ac:dyDescent="0.25">
      <c r="A4" s="1" t="s">
        <v>1</v>
      </c>
      <c r="B4" s="2">
        <v>3.9</v>
      </c>
      <c r="C4" s="74">
        <f t="shared" si="0"/>
        <v>3.2724883000000005</v>
      </c>
      <c r="D4" s="70">
        <v>-111.2</v>
      </c>
      <c r="E4" s="10">
        <v>43.2</v>
      </c>
      <c r="F4" s="17">
        <v>33</v>
      </c>
      <c r="G4" s="1">
        <v>1963</v>
      </c>
      <c r="H4">
        <v>9</v>
      </c>
      <c r="I4">
        <v>22</v>
      </c>
      <c r="J4">
        <v>17</v>
      </c>
      <c r="K4">
        <v>6</v>
      </c>
      <c r="L4">
        <v>7.1</v>
      </c>
      <c r="M4" s="73">
        <f t="shared" si="1"/>
        <v>0.40100000000000002</v>
      </c>
      <c r="N4" s="2">
        <v>0.01</v>
      </c>
      <c r="O4" s="3" t="s">
        <v>235</v>
      </c>
      <c r="P4" s="80"/>
      <c r="Q4" s="67">
        <f t="shared" si="2"/>
        <v>3.2724883000000005</v>
      </c>
      <c r="R4" s="72">
        <f t="shared" si="3"/>
        <v>0.40100000000000002</v>
      </c>
      <c r="S4" s="44"/>
      <c r="T4" s="14"/>
      <c r="V4" s="56"/>
      <c r="W4" s="42"/>
      <c r="Y4" s="56"/>
      <c r="Z4" s="42"/>
      <c r="AA4" s="72"/>
      <c r="AB4" s="56"/>
      <c r="AC4" s="57">
        <v>3.9</v>
      </c>
      <c r="AD4" s="72">
        <v>0.40100000000000002</v>
      </c>
      <c r="AE4" s="56">
        <f t="shared" si="4"/>
        <v>3.2724883000000005</v>
      </c>
      <c r="AF4" s="45"/>
      <c r="AG4" s="72"/>
      <c r="AH4" s="56"/>
      <c r="AI4" s="45">
        <v>0</v>
      </c>
      <c r="AJ4" s="13">
        <v>3.9</v>
      </c>
      <c r="AK4" s="12">
        <v>0</v>
      </c>
      <c r="AL4" s="12">
        <v>0</v>
      </c>
      <c r="AM4" s="24"/>
      <c r="AO4" s="12">
        <v>457</v>
      </c>
      <c r="AP4" s="13"/>
      <c r="AQ4" s="13"/>
      <c r="AR4" s="13"/>
      <c r="AS4" s="13"/>
      <c r="AT4" s="3"/>
      <c r="AU4" s="2"/>
      <c r="AV4" s="2"/>
      <c r="AY4" s="2"/>
    </row>
    <row r="5" spans="1:52" x14ac:dyDescent="0.25">
      <c r="A5" s="1" t="s">
        <v>1</v>
      </c>
      <c r="B5" s="2">
        <v>3.4</v>
      </c>
      <c r="C5" s="74">
        <f t="shared" si="0"/>
        <v>2.6013248000000004</v>
      </c>
      <c r="D5" s="70">
        <v>-111.4</v>
      </c>
      <c r="E5" s="10">
        <v>43.2</v>
      </c>
      <c r="F5" s="17">
        <v>33</v>
      </c>
      <c r="G5" s="1">
        <v>1963</v>
      </c>
      <c r="H5">
        <v>9</v>
      </c>
      <c r="I5">
        <v>22</v>
      </c>
      <c r="J5">
        <v>21</v>
      </c>
      <c r="K5">
        <v>32</v>
      </c>
      <c r="L5">
        <v>17</v>
      </c>
      <c r="M5" s="73">
        <f t="shared" si="1"/>
        <v>0.40100000000000002</v>
      </c>
      <c r="N5" s="2">
        <v>0.01</v>
      </c>
      <c r="O5" s="3" t="s">
        <v>235</v>
      </c>
      <c r="P5" s="80"/>
      <c r="Q5" s="67">
        <f t="shared" si="2"/>
        <v>2.6013248000000004</v>
      </c>
      <c r="R5" s="72">
        <f t="shared" si="3"/>
        <v>0.40100000000000002</v>
      </c>
      <c r="S5" s="44"/>
      <c r="T5" s="14"/>
      <c r="V5" s="56"/>
      <c r="W5" s="42"/>
      <c r="Y5" s="56"/>
      <c r="Z5" s="42"/>
      <c r="AA5" s="72"/>
      <c r="AB5" s="56"/>
      <c r="AC5" s="57">
        <v>3.4</v>
      </c>
      <c r="AD5" s="72">
        <v>0.40100000000000002</v>
      </c>
      <c r="AE5" s="56">
        <f t="shared" si="4"/>
        <v>2.6013248000000004</v>
      </c>
      <c r="AF5" s="45"/>
      <c r="AG5" s="72"/>
      <c r="AH5" s="56"/>
      <c r="AI5" s="45">
        <v>0</v>
      </c>
      <c r="AJ5" s="13">
        <v>3.4</v>
      </c>
      <c r="AK5" s="12">
        <v>0</v>
      </c>
      <c r="AL5" s="12">
        <v>0</v>
      </c>
      <c r="AM5" s="24"/>
      <c r="AO5" s="12">
        <v>457</v>
      </c>
      <c r="AP5" s="13"/>
      <c r="AQ5" s="13"/>
      <c r="AR5" s="13"/>
      <c r="AS5" s="13"/>
      <c r="AT5" s="3"/>
      <c r="AU5" s="2"/>
      <c r="AV5" s="2"/>
      <c r="AY5" s="2"/>
    </row>
    <row r="6" spans="1:52" s="12" customFormat="1" x14ac:dyDescent="0.25">
      <c r="A6" s="1" t="s">
        <v>1</v>
      </c>
      <c r="B6" s="2">
        <v>3.5</v>
      </c>
      <c r="C6" s="74">
        <f t="shared" si="0"/>
        <v>2.7355575000000005</v>
      </c>
      <c r="D6" s="70">
        <v>-111.3</v>
      </c>
      <c r="E6" s="10">
        <v>43.2</v>
      </c>
      <c r="F6" s="17">
        <v>33</v>
      </c>
      <c r="G6" s="1">
        <v>1963</v>
      </c>
      <c r="H6">
        <v>9</v>
      </c>
      <c r="I6">
        <v>23</v>
      </c>
      <c r="J6">
        <v>1</v>
      </c>
      <c r="K6">
        <v>30</v>
      </c>
      <c r="L6">
        <v>32.700000000000003</v>
      </c>
      <c r="M6" s="73">
        <f t="shared" si="1"/>
        <v>0.40100000000000002</v>
      </c>
      <c r="N6" s="2">
        <v>0.01</v>
      </c>
      <c r="O6" s="3" t="s">
        <v>235</v>
      </c>
      <c r="P6" s="80"/>
      <c r="Q6" s="67">
        <f t="shared" si="2"/>
        <v>2.7355575000000005</v>
      </c>
      <c r="R6" s="72">
        <f t="shared" si="3"/>
        <v>0.40100000000000002</v>
      </c>
      <c r="S6" s="44"/>
      <c r="T6" s="14"/>
      <c r="U6" s="72"/>
      <c r="V6" s="56"/>
      <c r="W6" s="42"/>
      <c r="X6" s="72"/>
      <c r="Y6" s="56"/>
      <c r="Z6" s="42"/>
      <c r="AA6" s="72"/>
      <c r="AB6" s="56"/>
      <c r="AC6" s="57">
        <v>3.5</v>
      </c>
      <c r="AD6" s="72">
        <v>0.40100000000000002</v>
      </c>
      <c r="AE6" s="56">
        <f t="shared" si="4"/>
        <v>2.7355575000000005</v>
      </c>
      <c r="AF6" s="45"/>
      <c r="AG6" s="72"/>
      <c r="AH6" s="56"/>
      <c r="AI6" s="45">
        <v>0</v>
      </c>
      <c r="AJ6" s="13">
        <v>3.5</v>
      </c>
      <c r="AK6" s="12">
        <v>0</v>
      </c>
      <c r="AL6" s="12">
        <v>0</v>
      </c>
      <c r="AM6" s="24"/>
      <c r="AO6" s="12">
        <v>457</v>
      </c>
      <c r="AP6" s="13"/>
      <c r="AQ6" s="13"/>
      <c r="AR6" s="13"/>
      <c r="AS6" s="13"/>
      <c r="AT6" s="3"/>
      <c r="AU6" s="2"/>
      <c r="AV6" s="2"/>
      <c r="AW6"/>
      <c r="AX6"/>
      <c r="AY6" s="2"/>
      <c r="AZ6"/>
    </row>
    <row r="7" spans="1:52" x14ac:dyDescent="0.25">
      <c r="A7" s="1" t="s">
        <v>1</v>
      </c>
      <c r="B7" s="2">
        <v>3.7</v>
      </c>
      <c r="C7" s="74">
        <f t="shared" si="0"/>
        <v>3.0040229000000003</v>
      </c>
      <c r="D7" s="70">
        <v>-111.3</v>
      </c>
      <c r="E7" s="10">
        <v>43.3</v>
      </c>
      <c r="F7" s="17">
        <v>33</v>
      </c>
      <c r="G7" s="1">
        <v>1963</v>
      </c>
      <c r="H7">
        <v>9</v>
      </c>
      <c r="I7">
        <v>28</v>
      </c>
      <c r="J7">
        <v>19</v>
      </c>
      <c r="K7">
        <v>8</v>
      </c>
      <c r="L7">
        <v>2.7</v>
      </c>
      <c r="M7" s="73">
        <f t="shared" si="1"/>
        <v>0.40100000000000002</v>
      </c>
      <c r="N7" s="2">
        <v>0.01</v>
      </c>
      <c r="O7" s="3" t="s">
        <v>235</v>
      </c>
      <c r="P7" s="80"/>
      <c r="Q7" s="67">
        <f t="shared" si="2"/>
        <v>3.0040229000000003</v>
      </c>
      <c r="R7" s="72">
        <f t="shared" si="3"/>
        <v>0.40100000000000002</v>
      </c>
      <c r="S7" s="44"/>
      <c r="T7" s="14"/>
      <c r="V7" s="56"/>
      <c r="W7" s="42"/>
      <c r="Y7" s="56"/>
      <c r="Z7" s="42"/>
      <c r="AA7" s="72"/>
      <c r="AB7" s="56"/>
      <c r="AC7" s="57">
        <v>3.7</v>
      </c>
      <c r="AD7" s="72">
        <v>0.40100000000000002</v>
      </c>
      <c r="AE7" s="56">
        <f t="shared" si="4"/>
        <v>3.0040229000000003</v>
      </c>
      <c r="AF7" s="45"/>
      <c r="AG7" s="72"/>
      <c r="AH7" s="56"/>
      <c r="AI7" s="45">
        <v>0</v>
      </c>
      <c r="AJ7" s="13">
        <v>3.7</v>
      </c>
      <c r="AK7" s="12">
        <v>0</v>
      </c>
      <c r="AL7" s="12">
        <v>0</v>
      </c>
      <c r="AM7" s="24"/>
      <c r="AO7" s="12">
        <v>457</v>
      </c>
      <c r="AP7" s="13"/>
      <c r="AQ7" s="13"/>
      <c r="AR7" s="13"/>
      <c r="AS7" s="13"/>
      <c r="AT7" s="3"/>
      <c r="AU7" s="2"/>
      <c r="AV7" s="2"/>
      <c r="AY7" s="2"/>
    </row>
    <row r="8" spans="1:52" ht="18" customHeight="1" x14ac:dyDescent="0.25">
      <c r="A8" s="1" t="s">
        <v>1</v>
      </c>
      <c r="B8" s="2">
        <v>3.6</v>
      </c>
      <c r="C8" s="74">
        <f t="shared" si="0"/>
        <v>2.8697902000000006</v>
      </c>
      <c r="D8" s="70">
        <v>-111.4</v>
      </c>
      <c r="E8" s="10">
        <v>43.4</v>
      </c>
      <c r="F8" s="17">
        <v>33</v>
      </c>
      <c r="G8" s="1">
        <v>1963</v>
      </c>
      <c r="H8">
        <v>9</v>
      </c>
      <c r="I8">
        <v>29</v>
      </c>
      <c r="J8">
        <v>5</v>
      </c>
      <c r="K8">
        <v>58</v>
      </c>
      <c r="L8">
        <v>23.7</v>
      </c>
      <c r="M8" s="73">
        <f t="shared" si="1"/>
        <v>0.40100000000000002</v>
      </c>
      <c r="N8" s="2">
        <v>0.01</v>
      </c>
      <c r="O8" s="3" t="s">
        <v>235</v>
      </c>
      <c r="P8" s="80"/>
      <c r="Q8" s="67">
        <f t="shared" si="2"/>
        <v>2.8697902000000006</v>
      </c>
      <c r="R8" s="72">
        <f t="shared" si="3"/>
        <v>0.40100000000000002</v>
      </c>
      <c r="S8" s="44"/>
      <c r="T8" s="14"/>
      <c r="V8" s="56"/>
      <c r="W8" s="42"/>
      <c r="Y8" s="56"/>
      <c r="Z8" s="42"/>
      <c r="AA8" s="72"/>
      <c r="AB8" s="56"/>
      <c r="AC8" s="57">
        <v>3.6</v>
      </c>
      <c r="AD8" s="72">
        <v>0.40100000000000002</v>
      </c>
      <c r="AE8" s="56">
        <f t="shared" si="4"/>
        <v>2.8697902000000006</v>
      </c>
      <c r="AF8" s="45"/>
      <c r="AG8" s="72"/>
      <c r="AH8" s="56"/>
      <c r="AI8" s="45">
        <v>0</v>
      </c>
      <c r="AJ8" s="13">
        <v>3.6</v>
      </c>
      <c r="AK8" s="12">
        <v>0</v>
      </c>
      <c r="AL8" s="12">
        <v>0</v>
      </c>
      <c r="AM8" s="24"/>
      <c r="AO8" s="12">
        <v>457</v>
      </c>
      <c r="AP8" s="13"/>
      <c r="AQ8" s="13"/>
      <c r="AR8" s="13"/>
      <c r="AS8" s="13"/>
      <c r="AT8" s="3"/>
      <c r="AU8" s="2"/>
      <c r="AV8" s="2"/>
      <c r="AY8" s="2"/>
    </row>
    <row r="9" spans="1:52" x14ac:dyDescent="0.25">
      <c r="A9" s="1" t="s">
        <v>1</v>
      </c>
      <c r="B9" s="2">
        <v>4.3</v>
      </c>
      <c r="C9" s="74">
        <f t="shared" si="0"/>
        <v>3.8094191000000004</v>
      </c>
      <c r="D9" s="70">
        <v>-111.1</v>
      </c>
      <c r="E9" s="10">
        <v>43.4</v>
      </c>
      <c r="F9" s="17">
        <v>30</v>
      </c>
      <c r="G9" s="1">
        <v>1963</v>
      </c>
      <c r="H9">
        <v>10</v>
      </c>
      <c r="I9">
        <v>11</v>
      </c>
      <c r="J9">
        <v>23</v>
      </c>
      <c r="K9">
        <v>9</v>
      </c>
      <c r="L9">
        <v>53.1</v>
      </c>
      <c r="M9" s="73">
        <f t="shared" si="1"/>
        <v>0.40100000000000002</v>
      </c>
      <c r="N9" s="2">
        <v>0.01</v>
      </c>
      <c r="O9" s="3" t="s">
        <v>235</v>
      </c>
      <c r="P9" s="80"/>
      <c r="Q9" s="67">
        <f t="shared" si="2"/>
        <v>3.8094191000000004</v>
      </c>
      <c r="R9" s="72">
        <f t="shared" si="3"/>
        <v>0.40100000000000002</v>
      </c>
      <c r="S9" s="44"/>
      <c r="T9" s="14"/>
      <c r="V9" s="56"/>
      <c r="W9" s="42"/>
      <c r="Y9" s="56"/>
      <c r="Z9" s="42"/>
      <c r="AA9" s="72"/>
      <c r="AB9" s="56"/>
      <c r="AC9" s="57">
        <v>4.3</v>
      </c>
      <c r="AD9" s="72">
        <v>0.40100000000000002</v>
      </c>
      <c r="AE9" s="56">
        <f t="shared" si="4"/>
        <v>3.8094191000000004</v>
      </c>
      <c r="AF9" s="45"/>
      <c r="AG9" s="72"/>
      <c r="AH9" s="56"/>
      <c r="AI9" s="45">
        <v>0</v>
      </c>
      <c r="AJ9" s="13">
        <v>4.3</v>
      </c>
      <c r="AK9" s="12">
        <v>0</v>
      </c>
      <c r="AL9" s="12">
        <v>0</v>
      </c>
      <c r="AM9" s="24"/>
      <c r="AO9" s="12">
        <v>457</v>
      </c>
      <c r="AP9" s="13"/>
      <c r="AQ9" s="13"/>
      <c r="AR9" s="13"/>
      <c r="AS9" s="13"/>
      <c r="AT9" s="3"/>
      <c r="AU9" s="2"/>
      <c r="AV9" s="2"/>
      <c r="AY9" s="2"/>
    </row>
    <row r="10" spans="1:52" x14ac:dyDescent="0.25">
      <c r="A10" s="1" t="s">
        <v>1</v>
      </c>
      <c r="B10" s="2">
        <v>3.9</v>
      </c>
      <c r="C10" s="74">
        <f t="shared" si="0"/>
        <v>3.2724883000000005</v>
      </c>
      <c r="D10" s="70">
        <v>-110.9</v>
      </c>
      <c r="E10" s="10">
        <v>43.3</v>
      </c>
      <c r="F10" s="17">
        <v>30</v>
      </c>
      <c r="G10" s="1">
        <v>1963</v>
      </c>
      <c r="H10">
        <v>10</v>
      </c>
      <c r="I10">
        <v>12</v>
      </c>
      <c r="J10">
        <v>6</v>
      </c>
      <c r="K10">
        <v>58</v>
      </c>
      <c r="L10">
        <v>25.7</v>
      </c>
      <c r="M10" s="73">
        <f t="shared" si="1"/>
        <v>0.40100000000000002</v>
      </c>
      <c r="N10" s="2">
        <v>0.01</v>
      </c>
      <c r="O10" s="3" t="s">
        <v>235</v>
      </c>
      <c r="P10" s="80"/>
      <c r="Q10" s="67">
        <f t="shared" si="2"/>
        <v>3.2724883000000005</v>
      </c>
      <c r="R10" s="72">
        <f t="shared" si="3"/>
        <v>0.40100000000000002</v>
      </c>
      <c r="S10" s="44"/>
      <c r="T10" s="14"/>
      <c r="V10" s="56"/>
      <c r="W10" s="42"/>
      <c r="Y10" s="56"/>
      <c r="Z10" s="42"/>
      <c r="AA10" s="72"/>
      <c r="AB10" s="56"/>
      <c r="AC10" s="57">
        <v>3.9</v>
      </c>
      <c r="AD10" s="72">
        <v>0.40100000000000002</v>
      </c>
      <c r="AE10" s="56">
        <f t="shared" si="4"/>
        <v>3.2724883000000005</v>
      </c>
      <c r="AF10" s="45"/>
      <c r="AG10" s="72"/>
      <c r="AH10" s="56"/>
      <c r="AI10" s="45">
        <v>0</v>
      </c>
      <c r="AJ10" s="13">
        <v>3.9</v>
      </c>
      <c r="AK10" s="12">
        <v>0</v>
      </c>
      <c r="AL10" s="12">
        <v>0</v>
      </c>
      <c r="AM10" s="24"/>
      <c r="AO10" s="12">
        <v>460</v>
      </c>
      <c r="AP10" s="13"/>
      <c r="AQ10" s="13"/>
      <c r="AR10" s="13"/>
      <c r="AS10" s="13"/>
      <c r="AT10" s="3"/>
      <c r="AU10" s="2"/>
      <c r="AV10" s="2"/>
      <c r="AY10" s="2"/>
    </row>
    <row r="11" spans="1:52" x14ac:dyDescent="0.25">
      <c r="A11" s="1" t="s">
        <v>1</v>
      </c>
      <c r="B11" s="2">
        <v>3.9</v>
      </c>
      <c r="C11" s="74">
        <f t="shared" si="0"/>
        <v>3.2724883000000005</v>
      </c>
      <c r="D11" s="70">
        <v>-111.1</v>
      </c>
      <c r="E11" s="10">
        <v>43.1</v>
      </c>
      <c r="F11" s="17">
        <v>33</v>
      </c>
      <c r="G11" s="1">
        <v>1963</v>
      </c>
      <c r="H11">
        <v>10</v>
      </c>
      <c r="I11">
        <v>12</v>
      </c>
      <c r="J11">
        <v>21</v>
      </c>
      <c r="K11">
        <v>59</v>
      </c>
      <c r="L11">
        <v>1.9</v>
      </c>
      <c r="M11" s="73">
        <f t="shared" si="1"/>
        <v>0.40100000000000002</v>
      </c>
      <c r="N11" s="2">
        <v>0.01</v>
      </c>
      <c r="O11" s="3" t="s">
        <v>235</v>
      </c>
      <c r="P11" s="80"/>
      <c r="Q11" s="67">
        <f t="shared" si="2"/>
        <v>3.2724883000000005</v>
      </c>
      <c r="R11" s="72">
        <f t="shared" si="3"/>
        <v>0.40100000000000002</v>
      </c>
      <c r="S11" s="44"/>
      <c r="T11" s="14"/>
      <c r="V11" s="56"/>
      <c r="W11" s="42"/>
      <c r="Y11" s="56"/>
      <c r="Z11" s="42"/>
      <c r="AA11" s="72"/>
      <c r="AB11" s="56"/>
      <c r="AC11" s="57">
        <v>3.9</v>
      </c>
      <c r="AD11" s="72">
        <v>0.40100000000000002</v>
      </c>
      <c r="AE11" s="56">
        <f t="shared" si="4"/>
        <v>3.2724883000000005</v>
      </c>
      <c r="AF11" s="45"/>
      <c r="AG11" s="72"/>
      <c r="AH11" s="56"/>
      <c r="AI11" s="45">
        <v>0</v>
      </c>
      <c r="AJ11" s="13">
        <v>3.9</v>
      </c>
      <c r="AK11" s="12">
        <v>0</v>
      </c>
      <c r="AL11" s="12">
        <v>0</v>
      </c>
      <c r="AM11" s="24"/>
      <c r="AO11" s="12">
        <v>457</v>
      </c>
      <c r="AP11" s="13"/>
      <c r="AQ11" s="13"/>
      <c r="AR11" s="13"/>
      <c r="AS11" s="13"/>
      <c r="AT11" s="3"/>
      <c r="AU11" s="2"/>
      <c r="AV11" s="2"/>
      <c r="AY11" s="2"/>
    </row>
    <row r="12" spans="1:52" x14ac:dyDescent="0.25">
      <c r="A12" s="1" t="s">
        <v>1</v>
      </c>
      <c r="B12" s="2">
        <v>3.9</v>
      </c>
      <c r="C12" s="74">
        <f t="shared" si="0"/>
        <v>3.2724883000000005</v>
      </c>
      <c r="D12" s="70">
        <v>-111.3</v>
      </c>
      <c r="E12" s="10">
        <v>43.1</v>
      </c>
      <c r="F12" s="17">
        <v>33</v>
      </c>
      <c r="G12" s="1">
        <v>1963</v>
      </c>
      <c r="H12">
        <v>10</v>
      </c>
      <c r="I12">
        <v>12</v>
      </c>
      <c r="J12">
        <v>22</v>
      </c>
      <c r="K12">
        <v>34</v>
      </c>
      <c r="L12">
        <v>1.6</v>
      </c>
      <c r="M12" s="73">
        <f t="shared" si="1"/>
        <v>0.40100000000000002</v>
      </c>
      <c r="N12" s="2">
        <v>0.01</v>
      </c>
      <c r="O12" s="3" t="s">
        <v>235</v>
      </c>
      <c r="P12" s="80"/>
      <c r="Q12" s="67">
        <f t="shared" si="2"/>
        <v>3.2724883000000005</v>
      </c>
      <c r="R12" s="72">
        <f t="shared" si="3"/>
        <v>0.40100000000000002</v>
      </c>
      <c r="S12" s="44"/>
      <c r="T12" s="14"/>
      <c r="V12" s="56"/>
      <c r="W12" s="42"/>
      <c r="Y12" s="56"/>
      <c r="Z12" s="42"/>
      <c r="AA12" s="72"/>
      <c r="AB12" s="56"/>
      <c r="AC12" s="57">
        <v>3.9</v>
      </c>
      <c r="AD12" s="72">
        <v>0.40100000000000002</v>
      </c>
      <c r="AE12" s="56">
        <f t="shared" si="4"/>
        <v>3.2724883000000005</v>
      </c>
      <c r="AF12" s="45"/>
      <c r="AG12" s="72"/>
      <c r="AH12" s="56"/>
      <c r="AI12" s="45">
        <v>0</v>
      </c>
      <c r="AJ12" s="13">
        <v>3.9</v>
      </c>
      <c r="AK12" s="12">
        <v>0</v>
      </c>
      <c r="AL12" s="12">
        <v>0</v>
      </c>
      <c r="AM12" s="24"/>
      <c r="AO12" s="12">
        <v>457</v>
      </c>
      <c r="AP12" s="13"/>
      <c r="AQ12" s="13"/>
      <c r="AR12" s="13"/>
      <c r="AS12" s="13"/>
      <c r="AT12" s="3"/>
      <c r="AU12" s="2"/>
      <c r="AV12" s="2"/>
      <c r="AY12" s="2"/>
    </row>
    <row r="13" spans="1:52" x14ac:dyDescent="0.25">
      <c r="A13" s="1" t="s">
        <v>1</v>
      </c>
      <c r="B13" s="2">
        <v>3.7</v>
      </c>
      <c r="C13" s="74">
        <f t="shared" si="0"/>
        <v>3.0040229000000003</v>
      </c>
      <c r="D13" s="70">
        <v>-111.2</v>
      </c>
      <c r="E13" s="10">
        <v>43.2</v>
      </c>
      <c r="F13" s="17">
        <v>30</v>
      </c>
      <c r="G13" s="1">
        <v>1963</v>
      </c>
      <c r="H13">
        <v>10</v>
      </c>
      <c r="I13">
        <v>13</v>
      </c>
      <c r="J13">
        <v>17</v>
      </c>
      <c r="K13">
        <v>55</v>
      </c>
      <c r="L13">
        <v>47.1</v>
      </c>
      <c r="M13" s="73">
        <f t="shared" si="1"/>
        <v>0.40100000000000002</v>
      </c>
      <c r="N13" s="2">
        <v>0.01</v>
      </c>
      <c r="O13" s="3" t="s">
        <v>235</v>
      </c>
      <c r="P13" s="80"/>
      <c r="Q13" s="67">
        <f t="shared" si="2"/>
        <v>3.0040229000000003</v>
      </c>
      <c r="R13" s="72">
        <f t="shared" si="3"/>
        <v>0.40100000000000002</v>
      </c>
      <c r="S13" s="44"/>
      <c r="T13" s="14"/>
      <c r="V13" s="56"/>
      <c r="W13" s="42"/>
      <c r="Y13" s="56"/>
      <c r="Z13" s="42"/>
      <c r="AA13" s="72"/>
      <c r="AB13" s="56"/>
      <c r="AC13" s="57">
        <v>3.7</v>
      </c>
      <c r="AD13" s="72">
        <v>0.40100000000000002</v>
      </c>
      <c r="AE13" s="56">
        <f t="shared" si="4"/>
        <v>3.0040229000000003</v>
      </c>
      <c r="AF13" s="45"/>
      <c r="AG13" s="72"/>
      <c r="AH13" s="56"/>
      <c r="AI13" s="45">
        <v>0</v>
      </c>
      <c r="AJ13" s="13">
        <v>3.7</v>
      </c>
      <c r="AK13" s="12">
        <v>0</v>
      </c>
      <c r="AL13" s="12">
        <v>0</v>
      </c>
      <c r="AM13" s="24"/>
      <c r="AO13" s="12">
        <v>457</v>
      </c>
      <c r="AP13" s="13"/>
      <c r="AQ13" s="13"/>
      <c r="AR13" s="13"/>
      <c r="AS13" s="13"/>
      <c r="AT13" s="3"/>
      <c r="AU13" s="2"/>
      <c r="AV13" s="2"/>
      <c r="AY13" s="2"/>
    </row>
    <row r="14" spans="1:52" x14ac:dyDescent="0.25">
      <c r="A14" s="1" t="s">
        <v>1</v>
      </c>
      <c r="B14" s="2">
        <v>4.5</v>
      </c>
      <c r="C14" s="74">
        <f t="shared" si="0"/>
        <v>4.0778844999999997</v>
      </c>
      <c r="D14" s="70">
        <v>-108.3</v>
      </c>
      <c r="E14" s="10">
        <v>42.2</v>
      </c>
      <c r="F14" s="17">
        <v>30</v>
      </c>
      <c r="G14" s="1">
        <v>1963</v>
      </c>
      <c r="H14">
        <v>10</v>
      </c>
      <c r="I14">
        <v>14</v>
      </c>
      <c r="J14">
        <v>8</v>
      </c>
      <c r="K14">
        <v>31</v>
      </c>
      <c r="L14">
        <v>23</v>
      </c>
      <c r="M14" s="73">
        <f t="shared" si="1"/>
        <v>0.40100000000000002</v>
      </c>
      <c r="N14" s="2">
        <v>0.01</v>
      </c>
      <c r="O14" s="3" t="s">
        <v>235</v>
      </c>
      <c r="P14" s="80"/>
      <c r="Q14" s="67">
        <f t="shared" si="2"/>
        <v>4.0778844999999997</v>
      </c>
      <c r="R14" s="72">
        <f t="shared" si="3"/>
        <v>0.40100000000000002</v>
      </c>
      <c r="S14" s="44"/>
      <c r="T14" s="14"/>
      <c r="V14" s="56"/>
      <c r="W14" s="42"/>
      <c r="Y14" s="56"/>
      <c r="Z14" s="42"/>
      <c r="AA14" s="72"/>
      <c r="AB14" s="56"/>
      <c r="AC14" s="57">
        <v>4.5</v>
      </c>
      <c r="AD14" s="72">
        <v>0.40100000000000002</v>
      </c>
      <c r="AE14" s="56">
        <f t="shared" si="4"/>
        <v>4.0778844999999997</v>
      </c>
      <c r="AF14" s="45"/>
      <c r="AG14" s="72"/>
      <c r="AH14" s="56"/>
      <c r="AI14" s="45">
        <v>0</v>
      </c>
      <c r="AJ14" s="13">
        <v>4.5</v>
      </c>
      <c r="AK14" s="12">
        <v>0</v>
      </c>
      <c r="AL14" s="12">
        <v>0</v>
      </c>
      <c r="AM14" s="24"/>
      <c r="AO14" s="12">
        <v>460</v>
      </c>
      <c r="AP14" s="13"/>
      <c r="AQ14" s="13"/>
      <c r="AR14" s="13"/>
      <c r="AS14" s="13"/>
      <c r="AT14" s="3"/>
      <c r="AU14" s="2"/>
      <c r="AV14" s="2"/>
      <c r="AY14" s="2"/>
    </row>
    <row r="15" spans="1:52" x14ac:dyDescent="0.25">
      <c r="A15" s="1" t="s">
        <v>1</v>
      </c>
      <c r="B15" s="2">
        <v>4.3</v>
      </c>
      <c r="C15" s="74">
        <f t="shared" si="0"/>
        <v>3.8094191000000004</v>
      </c>
      <c r="D15" s="70">
        <v>-111.2</v>
      </c>
      <c r="E15" s="10">
        <v>43.1</v>
      </c>
      <c r="F15" s="17">
        <v>37</v>
      </c>
      <c r="G15" s="1">
        <v>1963</v>
      </c>
      <c r="H15">
        <v>10</v>
      </c>
      <c r="I15">
        <v>26</v>
      </c>
      <c r="J15">
        <v>20</v>
      </c>
      <c r="K15">
        <v>20</v>
      </c>
      <c r="L15">
        <v>14.5</v>
      </c>
      <c r="M15" s="73">
        <f t="shared" si="1"/>
        <v>0.40100000000000002</v>
      </c>
      <c r="N15" s="2">
        <v>0.01</v>
      </c>
      <c r="O15" s="3" t="s">
        <v>235</v>
      </c>
      <c r="P15" s="80"/>
      <c r="Q15" s="67">
        <f t="shared" si="2"/>
        <v>3.8094191000000004</v>
      </c>
      <c r="R15" s="72">
        <f t="shared" si="3"/>
        <v>0.40100000000000002</v>
      </c>
      <c r="S15" s="44"/>
      <c r="T15" s="14"/>
      <c r="V15" s="56"/>
      <c r="W15" s="42"/>
      <c r="Y15" s="56"/>
      <c r="Z15" s="42"/>
      <c r="AA15" s="72"/>
      <c r="AB15" s="56"/>
      <c r="AC15" s="57">
        <v>4.3</v>
      </c>
      <c r="AD15" s="72">
        <v>0.40100000000000002</v>
      </c>
      <c r="AE15" s="56">
        <f t="shared" si="4"/>
        <v>3.8094191000000004</v>
      </c>
      <c r="AF15" s="45"/>
      <c r="AG15" s="72"/>
      <c r="AH15" s="56"/>
      <c r="AI15" s="45">
        <v>0</v>
      </c>
      <c r="AJ15" s="13">
        <v>4.3</v>
      </c>
      <c r="AK15" s="12">
        <v>0</v>
      </c>
      <c r="AL15" s="12">
        <v>0</v>
      </c>
      <c r="AM15" s="24"/>
      <c r="AO15" s="12">
        <v>457</v>
      </c>
      <c r="AP15" s="13"/>
      <c r="AQ15" s="13"/>
      <c r="AR15" s="13"/>
      <c r="AS15" s="13"/>
      <c r="AT15" s="3"/>
      <c r="AU15" s="2"/>
      <c r="AV15" s="2"/>
      <c r="AY15" s="2"/>
    </row>
    <row r="16" spans="1:52" x14ac:dyDescent="0.25">
      <c r="A16" s="1" t="s">
        <v>1</v>
      </c>
      <c r="B16" s="2">
        <v>4</v>
      </c>
      <c r="C16" s="74">
        <f t="shared" si="0"/>
        <v>3.4067210000000006</v>
      </c>
      <c r="D16" s="70">
        <v>-111.6</v>
      </c>
      <c r="E16" s="10">
        <v>43.1</v>
      </c>
      <c r="F16" s="17">
        <v>33</v>
      </c>
      <c r="G16" s="1">
        <v>1963</v>
      </c>
      <c r="H16">
        <v>10</v>
      </c>
      <c r="I16">
        <v>29</v>
      </c>
      <c r="J16">
        <v>5</v>
      </c>
      <c r="K16">
        <v>39</v>
      </c>
      <c r="L16">
        <v>33</v>
      </c>
      <c r="M16" s="73">
        <f t="shared" si="1"/>
        <v>0.40100000000000002</v>
      </c>
      <c r="N16" s="2">
        <v>0.01</v>
      </c>
      <c r="O16" s="3" t="s">
        <v>235</v>
      </c>
      <c r="P16" s="80"/>
      <c r="Q16" s="67">
        <f t="shared" si="2"/>
        <v>3.4067210000000006</v>
      </c>
      <c r="R16" s="72">
        <f t="shared" si="3"/>
        <v>0.40100000000000002</v>
      </c>
      <c r="S16" s="44"/>
      <c r="T16" s="14"/>
      <c r="V16" s="56"/>
      <c r="W16" s="42"/>
      <c r="Y16" s="56"/>
      <c r="Z16" s="42"/>
      <c r="AA16" s="72"/>
      <c r="AB16" s="56"/>
      <c r="AC16" s="59">
        <v>4</v>
      </c>
      <c r="AD16" s="72">
        <v>0.40100000000000002</v>
      </c>
      <c r="AE16" s="56">
        <f t="shared" si="4"/>
        <v>3.4067210000000006</v>
      </c>
      <c r="AF16" s="45"/>
      <c r="AG16" s="72"/>
      <c r="AH16" s="56"/>
      <c r="AI16" s="45">
        <v>0</v>
      </c>
      <c r="AJ16" s="19">
        <v>4</v>
      </c>
      <c r="AK16" s="12">
        <v>0</v>
      </c>
      <c r="AL16" s="12">
        <v>0</v>
      </c>
      <c r="AM16" s="24"/>
      <c r="AO16" s="12">
        <v>457</v>
      </c>
      <c r="AP16" s="13"/>
      <c r="AQ16" s="13"/>
      <c r="AR16" s="13"/>
      <c r="AS16" s="13"/>
      <c r="AT16" s="3"/>
      <c r="AU16" s="2"/>
      <c r="AV16" s="2"/>
      <c r="AY16" s="2"/>
    </row>
    <row r="17" spans="1:52" x14ac:dyDescent="0.25">
      <c r="A17" s="1" t="s">
        <v>1</v>
      </c>
      <c r="B17" s="2">
        <v>3</v>
      </c>
      <c r="C17" s="74">
        <f t="shared" si="0"/>
        <v>2.0643940000000001</v>
      </c>
      <c r="D17" s="70">
        <v>-111.3</v>
      </c>
      <c r="E17" s="10">
        <v>43</v>
      </c>
      <c r="F17" s="17">
        <v>33</v>
      </c>
      <c r="G17" s="1">
        <v>1963</v>
      </c>
      <c r="H17">
        <v>10</v>
      </c>
      <c r="I17">
        <v>31</v>
      </c>
      <c r="J17">
        <v>8</v>
      </c>
      <c r="K17">
        <v>8</v>
      </c>
      <c r="L17">
        <v>52</v>
      </c>
      <c r="M17" s="73">
        <f t="shared" si="1"/>
        <v>0.40100000000000002</v>
      </c>
      <c r="N17" s="2">
        <v>0.01</v>
      </c>
      <c r="O17" s="3" t="s">
        <v>235</v>
      </c>
      <c r="P17" s="80"/>
      <c r="Q17" s="67">
        <f t="shared" si="2"/>
        <v>2.0643940000000001</v>
      </c>
      <c r="R17" s="72">
        <f t="shared" si="3"/>
        <v>0.40100000000000002</v>
      </c>
      <c r="S17" s="44"/>
      <c r="T17" s="14"/>
      <c r="V17" s="56"/>
      <c r="W17" s="42"/>
      <c r="Y17" s="56"/>
      <c r="Z17" s="42"/>
      <c r="AA17" s="72"/>
      <c r="AB17" s="56"/>
      <c r="AC17" s="59">
        <v>3</v>
      </c>
      <c r="AD17" s="72">
        <v>0.40100000000000002</v>
      </c>
      <c r="AE17" s="56">
        <f t="shared" si="4"/>
        <v>2.0643940000000001</v>
      </c>
      <c r="AF17" s="45"/>
      <c r="AG17" s="72"/>
      <c r="AH17" s="56"/>
      <c r="AI17" s="45">
        <v>0</v>
      </c>
      <c r="AJ17" s="19">
        <v>3</v>
      </c>
      <c r="AK17" s="12">
        <v>0</v>
      </c>
      <c r="AL17" s="12">
        <v>0</v>
      </c>
      <c r="AM17" s="24"/>
      <c r="AO17" s="12">
        <v>457</v>
      </c>
      <c r="AP17" s="13"/>
      <c r="AQ17" s="13"/>
      <c r="AR17" s="13"/>
      <c r="AS17" s="13"/>
      <c r="AT17" s="3"/>
      <c r="AU17" s="2"/>
      <c r="AV17" s="2"/>
      <c r="AY17" s="2"/>
    </row>
    <row r="18" spans="1:52" x14ac:dyDescent="0.25">
      <c r="A18" s="1" t="s">
        <v>1</v>
      </c>
      <c r="B18" s="2">
        <v>4.2</v>
      </c>
      <c r="C18" s="74">
        <f t="shared" si="0"/>
        <v>3.6751864000000007</v>
      </c>
      <c r="D18" s="70">
        <v>-111.3</v>
      </c>
      <c r="E18" s="10">
        <v>43.1</v>
      </c>
      <c r="F18" s="17">
        <v>33</v>
      </c>
      <c r="G18" s="1">
        <v>1963</v>
      </c>
      <c r="H18">
        <v>11</v>
      </c>
      <c r="I18">
        <v>3</v>
      </c>
      <c r="J18">
        <v>18</v>
      </c>
      <c r="K18">
        <v>26</v>
      </c>
      <c r="L18">
        <v>2</v>
      </c>
      <c r="M18" s="73">
        <f t="shared" si="1"/>
        <v>0.40100000000000002</v>
      </c>
      <c r="N18" s="2">
        <v>0.01</v>
      </c>
      <c r="O18" s="3" t="s">
        <v>235</v>
      </c>
      <c r="P18" s="80"/>
      <c r="Q18" s="67">
        <f t="shared" si="2"/>
        <v>3.6751864000000007</v>
      </c>
      <c r="R18" s="72">
        <f t="shared" si="3"/>
        <v>0.40100000000000002</v>
      </c>
      <c r="S18" s="44"/>
      <c r="T18" s="14"/>
      <c r="V18" s="56"/>
      <c r="W18" s="42"/>
      <c r="Y18" s="56"/>
      <c r="Z18" s="42"/>
      <c r="AA18" s="72"/>
      <c r="AB18" s="56"/>
      <c r="AC18" s="57">
        <v>4.2</v>
      </c>
      <c r="AD18" s="72">
        <v>0.40100000000000002</v>
      </c>
      <c r="AE18" s="56">
        <f t="shared" si="4"/>
        <v>3.6751864000000007</v>
      </c>
      <c r="AF18" s="45"/>
      <c r="AG18" s="72"/>
      <c r="AH18" s="56"/>
      <c r="AI18" s="45">
        <v>0</v>
      </c>
      <c r="AJ18" s="13">
        <v>4.2</v>
      </c>
      <c r="AK18" s="12">
        <v>0</v>
      </c>
      <c r="AL18" s="12">
        <v>0</v>
      </c>
      <c r="AM18" s="24"/>
      <c r="AO18" s="12">
        <v>457</v>
      </c>
      <c r="AP18" s="13"/>
      <c r="AQ18" s="13"/>
      <c r="AR18" s="13"/>
      <c r="AS18" s="13"/>
      <c r="AT18" s="3"/>
      <c r="AU18" s="2"/>
      <c r="AV18" s="2"/>
      <c r="AY18" s="2"/>
    </row>
    <row r="19" spans="1:52" x14ac:dyDescent="0.25">
      <c r="A19" s="1" t="s">
        <v>1</v>
      </c>
      <c r="B19" s="2">
        <v>3.9</v>
      </c>
      <c r="C19" s="74">
        <f t="shared" si="0"/>
        <v>3.2724883000000005</v>
      </c>
      <c r="D19" s="70">
        <v>-111.2</v>
      </c>
      <c r="E19" s="10">
        <v>43.1</v>
      </c>
      <c r="F19" s="17">
        <v>33</v>
      </c>
      <c r="G19" s="1">
        <v>1963</v>
      </c>
      <c r="H19">
        <v>11</v>
      </c>
      <c r="I19">
        <v>5</v>
      </c>
      <c r="J19">
        <v>3</v>
      </c>
      <c r="K19">
        <v>44</v>
      </c>
      <c r="L19">
        <v>39.700000000000003</v>
      </c>
      <c r="M19" s="73">
        <f t="shared" si="1"/>
        <v>0.40100000000000002</v>
      </c>
      <c r="N19" s="2">
        <v>0.01</v>
      </c>
      <c r="O19" s="3" t="s">
        <v>235</v>
      </c>
      <c r="P19" s="80"/>
      <c r="Q19" s="67">
        <f t="shared" si="2"/>
        <v>3.2724883000000005</v>
      </c>
      <c r="R19" s="72">
        <f t="shared" si="3"/>
        <v>0.40100000000000002</v>
      </c>
      <c r="S19" s="44"/>
      <c r="T19" s="14"/>
      <c r="V19" s="56"/>
      <c r="W19" s="42"/>
      <c r="Y19" s="56"/>
      <c r="Z19" s="42"/>
      <c r="AA19" s="72"/>
      <c r="AB19" s="56"/>
      <c r="AC19" s="57">
        <v>3.9</v>
      </c>
      <c r="AD19" s="72">
        <v>0.40100000000000002</v>
      </c>
      <c r="AE19" s="56">
        <f t="shared" si="4"/>
        <v>3.2724883000000005</v>
      </c>
      <c r="AF19" s="45"/>
      <c r="AG19" s="72"/>
      <c r="AH19" s="56"/>
      <c r="AI19" s="45">
        <v>0</v>
      </c>
      <c r="AJ19" s="13">
        <v>3.9</v>
      </c>
      <c r="AK19" s="12">
        <v>0</v>
      </c>
      <c r="AL19" s="12">
        <v>0</v>
      </c>
      <c r="AM19" s="24"/>
      <c r="AO19" s="12">
        <v>457</v>
      </c>
      <c r="AP19" s="13"/>
      <c r="AQ19" s="13"/>
      <c r="AR19" s="13"/>
      <c r="AS19" s="13"/>
      <c r="AT19" s="3"/>
      <c r="AU19" s="2"/>
      <c r="AV19" s="2"/>
      <c r="AY19" s="2"/>
    </row>
    <row r="20" spans="1:52" x14ac:dyDescent="0.25">
      <c r="A20" s="1" t="s">
        <v>2</v>
      </c>
      <c r="B20" s="2">
        <v>3.9</v>
      </c>
      <c r="C20" s="74">
        <f t="shared" si="0"/>
        <v>3.9359000000000002</v>
      </c>
      <c r="D20" s="70">
        <v>-114.291</v>
      </c>
      <c r="E20" s="10">
        <v>39.14</v>
      </c>
      <c r="F20" s="17">
        <v>7</v>
      </c>
      <c r="G20" s="1">
        <v>1963</v>
      </c>
      <c r="H20">
        <v>12</v>
      </c>
      <c r="I20">
        <v>29</v>
      </c>
      <c r="J20">
        <v>4</v>
      </c>
      <c r="K20">
        <v>15</v>
      </c>
      <c r="L20">
        <v>0.2</v>
      </c>
      <c r="M20" s="73">
        <f t="shared" si="1"/>
        <v>0.22900000000000001</v>
      </c>
      <c r="N20" s="2">
        <v>0.01</v>
      </c>
      <c r="O20" s="3" t="s">
        <v>235</v>
      </c>
      <c r="P20" s="80"/>
      <c r="Q20" s="67">
        <f>V20</f>
        <v>3.9359000000000002</v>
      </c>
      <c r="R20" s="72">
        <f>U20</f>
        <v>0.22900000000000001</v>
      </c>
      <c r="S20" s="57">
        <v>3.9</v>
      </c>
      <c r="T20" s="14" t="s">
        <v>3</v>
      </c>
      <c r="U20" s="72">
        <v>0.22900000000000001</v>
      </c>
      <c r="V20" s="56">
        <f>0.791*S20+0.851</f>
        <v>3.9359000000000002</v>
      </c>
      <c r="W20" s="42"/>
      <c r="Y20" s="56"/>
      <c r="Z20" s="42"/>
      <c r="AA20" s="72"/>
      <c r="AB20" s="56"/>
      <c r="AC20" s="47">
        <v>4</v>
      </c>
      <c r="AD20" s="72">
        <v>0.40100000000000002</v>
      </c>
      <c r="AE20" s="56">
        <f t="shared" si="4"/>
        <v>3.4067210000000006</v>
      </c>
      <c r="AF20" s="45"/>
      <c r="AG20" s="72"/>
      <c r="AH20" s="56"/>
      <c r="AI20" s="45" t="s">
        <v>5</v>
      </c>
      <c r="AJ20" s="19">
        <v>4</v>
      </c>
      <c r="AK20" s="12"/>
      <c r="AL20" s="12"/>
      <c r="AM20" s="24"/>
      <c r="AO20" s="12"/>
      <c r="AP20" s="13"/>
      <c r="AQ20" s="13"/>
      <c r="AR20" s="13"/>
      <c r="AS20" s="13">
        <v>3.9</v>
      </c>
      <c r="AT20" s="3" t="s">
        <v>3</v>
      </c>
      <c r="AU20" s="2"/>
      <c r="AV20" s="2"/>
      <c r="AY20" s="2"/>
    </row>
    <row r="21" spans="1:52" x14ac:dyDescent="0.25">
      <c r="A21" s="1" t="s">
        <v>1</v>
      </c>
      <c r="B21" s="2">
        <v>4.2</v>
      </c>
      <c r="C21" s="74">
        <f t="shared" si="0"/>
        <v>3.6751864000000007</v>
      </c>
      <c r="D21" s="70">
        <v>-111.4</v>
      </c>
      <c r="E21" s="10">
        <v>43.2</v>
      </c>
      <c r="F21" s="17">
        <v>41</v>
      </c>
      <c r="G21" s="1">
        <v>1964</v>
      </c>
      <c r="H21">
        <v>1</v>
      </c>
      <c r="I21">
        <v>28</v>
      </c>
      <c r="J21">
        <v>12</v>
      </c>
      <c r="K21">
        <v>57</v>
      </c>
      <c r="L21">
        <v>7.9</v>
      </c>
      <c r="M21" s="73">
        <f t="shared" si="1"/>
        <v>0.40100000000000002</v>
      </c>
      <c r="N21" s="2">
        <v>0.01</v>
      </c>
      <c r="O21" s="3" t="s">
        <v>235</v>
      </c>
      <c r="P21" s="80"/>
      <c r="Q21" s="67">
        <f>AE21</f>
        <v>3.6751864000000007</v>
      </c>
      <c r="R21" s="72">
        <f>AD21</f>
        <v>0.40100000000000002</v>
      </c>
      <c r="S21" s="44"/>
      <c r="T21" s="14"/>
      <c r="V21" s="56"/>
      <c r="W21" s="42"/>
      <c r="Y21" s="56"/>
      <c r="Z21" s="42"/>
      <c r="AA21" s="72"/>
      <c r="AB21" s="56"/>
      <c r="AC21" s="57">
        <v>4.2</v>
      </c>
      <c r="AD21" s="72">
        <v>0.40100000000000002</v>
      </c>
      <c r="AE21" s="56">
        <f t="shared" si="4"/>
        <v>3.6751864000000007</v>
      </c>
      <c r="AF21" s="45"/>
      <c r="AG21" s="72"/>
      <c r="AH21" s="56"/>
      <c r="AI21" s="45">
        <v>0</v>
      </c>
      <c r="AJ21" s="13">
        <v>4.2</v>
      </c>
      <c r="AK21" s="12">
        <v>0</v>
      </c>
      <c r="AL21" s="12">
        <v>0</v>
      </c>
      <c r="AM21" s="24"/>
      <c r="AO21" s="12">
        <v>457</v>
      </c>
      <c r="AP21" s="13"/>
      <c r="AQ21" s="13"/>
      <c r="AR21" s="13"/>
      <c r="AS21" s="13"/>
      <c r="AT21" s="3"/>
      <c r="AU21" s="2"/>
      <c r="AV21" s="2"/>
      <c r="AY21" s="2"/>
    </row>
    <row r="22" spans="1:52" x14ac:dyDescent="0.25">
      <c r="A22" s="1" t="s">
        <v>1</v>
      </c>
      <c r="B22" s="2">
        <v>4.0999999999999996</v>
      </c>
      <c r="C22" s="74">
        <f t="shared" si="0"/>
        <v>3.5409537000000002</v>
      </c>
      <c r="D22" s="70">
        <v>-111.1</v>
      </c>
      <c r="E22" s="10">
        <v>43.2</v>
      </c>
      <c r="F22" s="17">
        <v>30</v>
      </c>
      <c r="G22" s="1">
        <v>1964</v>
      </c>
      <c r="H22">
        <v>2</v>
      </c>
      <c r="I22">
        <v>3</v>
      </c>
      <c r="J22">
        <v>5</v>
      </c>
      <c r="K22">
        <v>55</v>
      </c>
      <c r="L22">
        <v>44.3</v>
      </c>
      <c r="M22" s="73">
        <f t="shared" si="1"/>
        <v>0.40100000000000002</v>
      </c>
      <c r="N22" s="2">
        <v>0.01</v>
      </c>
      <c r="O22" s="3" t="s">
        <v>235</v>
      </c>
      <c r="P22" s="80"/>
      <c r="Q22" s="67">
        <f>AE22</f>
        <v>3.5409537000000002</v>
      </c>
      <c r="R22" s="72">
        <f>AD22</f>
        <v>0.40100000000000002</v>
      </c>
      <c r="S22" s="44"/>
      <c r="T22" s="14"/>
      <c r="V22" s="56"/>
      <c r="W22" s="42"/>
      <c r="Y22" s="56"/>
      <c r="Z22" s="42"/>
      <c r="AA22" s="72"/>
      <c r="AB22" s="56"/>
      <c r="AC22" s="57">
        <v>4.0999999999999996</v>
      </c>
      <c r="AD22" s="72">
        <v>0.40100000000000002</v>
      </c>
      <c r="AE22" s="56">
        <f t="shared" si="4"/>
        <v>3.5409537000000002</v>
      </c>
      <c r="AF22" s="45"/>
      <c r="AG22" s="72"/>
      <c r="AH22" s="56"/>
      <c r="AI22" s="45">
        <v>0</v>
      </c>
      <c r="AJ22" s="13">
        <v>4.0999999999999996</v>
      </c>
      <c r="AK22" s="12">
        <v>0</v>
      </c>
      <c r="AL22" s="12">
        <v>0</v>
      </c>
      <c r="AM22" s="24"/>
      <c r="AO22" s="12">
        <v>457</v>
      </c>
      <c r="AP22" s="13"/>
      <c r="AQ22" s="13"/>
      <c r="AR22" s="13"/>
      <c r="AS22" s="13"/>
      <c r="AT22" s="3"/>
      <c r="AU22" s="2"/>
      <c r="AV22" s="2"/>
      <c r="AY22" s="2"/>
    </row>
    <row r="23" spans="1:52" ht="15" customHeight="1" x14ac:dyDescent="0.25">
      <c r="A23" s="21" t="s">
        <v>0</v>
      </c>
      <c r="B23" s="13">
        <v>3.7</v>
      </c>
      <c r="C23" s="42">
        <f t="shared" si="0"/>
        <v>3.8488900000000004</v>
      </c>
      <c r="D23" s="71">
        <v>-110.8</v>
      </c>
      <c r="E23" s="18">
        <v>43.3</v>
      </c>
      <c r="F23" s="20">
        <v>15</v>
      </c>
      <c r="G23" s="21">
        <v>1964</v>
      </c>
      <c r="H23" s="12">
        <v>4</v>
      </c>
      <c r="I23" s="12">
        <v>13</v>
      </c>
      <c r="J23" s="12">
        <v>11</v>
      </c>
      <c r="K23" s="12">
        <v>36</v>
      </c>
      <c r="L23" s="12">
        <v>30.4</v>
      </c>
      <c r="M23" s="73">
        <f t="shared" si="1"/>
        <v>0.23</v>
      </c>
      <c r="N23" s="2">
        <v>0.01</v>
      </c>
      <c r="O23" s="3" t="s">
        <v>235</v>
      </c>
      <c r="P23" s="80"/>
      <c r="Q23" s="67">
        <f>AB23</f>
        <v>3.8488900000000004</v>
      </c>
      <c r="R23" s="72">
        <f>AA23</f>
        <v>0.23</v>
      </c>
      <c r="S23" s="44"/>
      <c r="T23" s="14"/>
      <c r="V23" s="56"/>
      <c r="W23" s="42"/>
      <c r="Y23" s="56"/>
      <c r="Z23" s="58">
        <v>3.7</v>
      </c>
      <c r="AA23" s="72">
        <v>0.23</v>
      </c>
      <c r="AB23" s="56">
        <f>0.791*(Z23+0.09)+0.851</f>
        <v>3.8488900000000004</v>
      </c>
      <c r="AC23" s="44">
        <v>3.7</v>
      </c>
      <c r="AD23" s="72">
        <v>0.40100000000000002</v>
      </c>
      <c r="AE23" s="56">
        <f t="shared" si="4"/>
        <v>3.0040229000000003</v>
      </c>
      <c r="AF23" s="45"/>
      <c r="AG23" s="72"/>
      <c r="AH23" s="56"/>
      <c r="AI23" s="45" t="s">
        <v>4</v>
      </c>
      <c r="AJ23" s="13">
        <v>3.7</v>
      </c>
      <c r="AK23" s="12"/>
      <c r="AL23" s="12"/>
      <c r="AM23" s="24">
        <v>3.7</v>
      </c>
      <c r="AO23" s="12"/>
      <c r="AP23" s="13"/>
      <c r="AQ23" s="13"/>
      <c r="AR23" s="13"/>
      <c r="AS23" s="13"/>
      <c r="AT23" s="14"/>
      <c r="AU23" s="13"/>
      <c r="AV23" s="13"/>
      <c r="AW23" s="12"/>
      <c r="AX23" s="12"/>
      <c r="AY23" s="13"/>
      <c r="AZ23" s="100" t="s">
        <v>226</v>
      </c>
    </row>
    <row r="24" spans="1:52" x14ac:dyDescent="0.25">
      <c r="A24" s="1" t="s">
        <v>1</v>
      </c>
      <c r="B24" s="2">
        <v>3.6</v>
      </c>
      <c r="C24" s="74">
        <f t="shared" si="0"/>
        <v>2.8697902000000006</v>
      </c>
      <c r="D24" s="70">
        <v>-114.8</v>
      </c>
      <c r="E24" s="10">
        <v>37.299999999999997</v>
      </c>
      <c r="F24" s="17">
        <v>33</v>
      </c>
      <c r="G24" s="1">
        <v>1964</v>
      </c>
      <c r="H24">
        <v>5</v>
      </c>
      <c r="I24">
        <v>29</v>
      </c>
      <c r="J24">
        <v>1</v>
      </c>
      <c r="K24">
        <v>11</v>
      </c>
      <c r="L24">
        <v>10.4</v>
      </c>
      <c r="M24" s="73">
        <f t="shared" si="1"/>
        <v>0.40100000000000002</v>
      </c>
      <c r="N24" s="2">
        <v>0.01</v>
      </c>
      <c r="O24" s="3" t="s">
        <v>235</v>
      </c>
      <c r="P24" s="80"/>
      <c r="Q24" s="67">
        <f>AE24</f>
        <v>2.8697902000000006</v>
      </c>
      <c r="R24" s="72">
        <f>AD24</f>
        <v>0.40100000000000002</v>
      </c>
      <c r="S24" s="44"/>
      <c r="T24" s="14"/>
      <c r="V24" s="56"/>
      <c r="W24" s="42"/>
      <c r="Y24" s="56"/>
      <c r="Z24" s="42"/>
      <c r="AA24" s="72"/>
      <c r="AB24" s="56"/>
      <c r="AC24" s="57">
        <v>3.6</v>
      </c>
      <c r="AD24" s="72">
        <v>0.40100000000000002</v>
      </c>
      <c r="AE24" s="56">
        <f t="shared" si="4"/>
        <v>2.8697902000000006</v>
      </c>
      <c r="AF24" s="45"/>
      <c r="AG24" s="72"/>
      <c r="AH24" s="56"/>
      <c r="AI24" s="45">
        <v>0</v>
      </c>
      <c r="AJ24" s="13">
        <v>3.6</v>
      </c>
      <c r="AK24" s="12">
        <v>0</v>
      </c>
      <c r="AL24" s="12">
        <v>0</v>
      </c>
      <c r="AM24" s="24"/>
      <c r="AO24" s="12">
        <v>41</v>
      </c>
      <c r="AP24" s="13"/>
      <c r="AQ24" s="13"/>
      <c r="AR24" s="13"/>
      <c r="AS24" s="13"/>
      <c r="AT24" s="3"/>
      <c r="AU24" s="2"/>
      <c r="AV24" s="2"/>
      <c r="AY24" s="2"/>
    </row>
    <row r="25" spans="1:52" x14ac:dyDescent="0.25">
      <c r="A25" s="1" t="s">
        <v>1</v>
      </c>
      <c r="B25" s="2">
        <v>3.7</v>
      </c>
      <c r="C25" s="74">
        <f t="shared" si="0"/>
        <v>3.0040229000000003</v>
      </c>
      <c r="D25" s="70">
        <v>-111.3</v>
      </c>
      <c r="E25" s="10">
        <v>43.2</v>
      </c>
      <c r="F25" s="17">
        <v>33</v>
      </c>
      <c r="G25" s="1">
        <v>1964</v>
      </c>
      <c r="H25">
        <v>6</v>
      </c>
      <c r="I25">
        <v>5</v>
      </c>
      <c r="J25">
        <v>4</v>
      </c>
      <c r="K25">
        <v>52</v>
      </c>
      <c r="L25">
        <v>4.3</v>
      </c>
      <c r="M25" s="73">
        <f t="shared" si="1"/>
        <v>0.40100000000000002</v>
      </c>
      <c r="N25" s="2">
        <v>0.01</v>
      </c>
      <c r="O25" s="3" t="s">
        <v>235</v>
      </c>
      <c r="P25" s="80"/>
      <c r="Q25" s="67">
        <f>AE25</f>
        <v>3.0040229000000003</v>
      </c>
      <c r="R25" s="72">
        <f>AD25</f>
        <v>0.40100000000000002</v>
      </c>
      <c r="S25" s="44"/>
      <c r="T25" s="14"/>
      <c r="V25" s="56"/>
      <c r="W25" s="42"/>
      <c r="Y25" s="56"/>
      <c r="Z25" s="42"/>
      <c r="AA25" s="72"/>
      <c r="AB25" s="56"/>
      <c r="AC25" s="57">
        <v>3.7</v>
      </c>
      <c r="AD25" s="72">
        <v>0.40100000000000002</v>
      </c>
      <c r="AE25" s="56">
        <f t="shared" si="4"/>
        <v>3.0040229000000003</v>
      </c>
      <c r="AF25" s="45"/>
      <c r="AG25" s="72"/>
      <c r="AH25" s="56"/>
      <c r="AI25" s="45">
        <v>0</v>
      </c>
      <c r="AJ25" s="13">
        <v>3.7</v>
      </c>
      <c r="AK25" s="12">
        <v>0</v>
      </c>
      <c r="AL25" s="12">
        <v>0</v>
      </c>
      <c r="AM25" s="24"/>
      <c r="AO25" s="12">
        <v>457</v>
      </c>
      <c r="AP25" s="13"/>
      <c r="AQ25" s="13"/>
      <c r="AR25" s="13"/>
      <c r="AS25" s="13"/>
      <c r="AT25" s="3"/>
      <c r="AU25" s="2"/>
      <c r="AV25" s="2"/>
      <c r="AY25" s="2"/>
    </row>
    <row r="26" spans="1:52" x14ac:dyDescent="0.25">
      <c r="A26" s="21" t="s">
        <v>2</v>
      </c>
      <c r="B26" s="13">
        <v>2.8</v>
      </c>
      <c r="C26" s="42">
        <f t="shared" si="0"/>
        <v>3.0657999999999999</v>
      </c>
      <c r="D26" s="71">
        <v>-111.773</v>
      </c>
      <c r="E26" s="18">
        <v>42.923999999999999</v>
      </c>
      <c r="F26" s="20">
        <v>7</v>
      </c>
      <c r="G26" s="21">
        <v>1964</v>
      </c>
      <c r="H26" s="12">
        <v>7</v>
      </c>
      <c r="I26" s="12">
        <v>1</v>
      </c>
      <c r="J26" s="12">
        <v>1</v>
      </c>
      <c r="K26" s="12">
        <v>11</v>
      </c>
      <c r="L26" s="12">
        <v>7.6</v>
      </c>
      <c r="M26" s="73">
        <f t="shared" si="1"/>
        <v>0.25600000000000001</v>
      </c>
      <c r="N26" s="2">
        <v>0.01</v>
      </c>
      <c r="O26" s="3" t="s">
        <v>235</v>
      </c>
      <c r="P26" s="80"/>
      <c r="Q26" s="67">
        <f>Y26</f>
        <v>3.0657999999999999</v>
      </c>
      <c r="R26" s="72">
        <f>X26</f>
        <v>0.25600000000000001</v>
      </c>
      <c r="S26" s="44"/>
      <c r="T26" s="14"/>
      <c r="V26" s="56"/>
      <c r="W26" s="58">
        <v>2.8</v>
      </c>
      <c r="X26" s="72">
        <v>0.25600000000000001</v>
      </c>
      <c r="Y26" s="56">
        <f>0.791*W26+0.851</f>
        <v>3.0657999999999999</v>
      </c>
      <c r="Z26" s="42"/>
      <c r="AA26" s="72"/>
      <c r="AB26" s="56"/>
      <c r="AC26" s="44"/>
      <c r="AD26" s="72"/>
      <c r="AE26" s="56"/>
      <c r="AF26" s="45"/>
      <c r="AG26" s="72"/>
      <c r="AH26" s="56"/>
      <c r="AI26" s="45"/>
      <c r="AJ26" s="13"/>
      <c r="AK26" s="12"/>
      <c r="AL26" s="12"/>
      <c r="AM26" s="24"/>
      <c r="AO26" s="12"/>
      <c r="AP26" s="13"/>
      <c r="AQ26" s="13"/>
      <c r="AR26" s="13">
        <v>2.8</v>
      </c>
      <c r="AS26" s="13"/>
      <c r="AT26" s="14"/>
      <c r="AU26" s="13"/>
      <c r="AV26" s="13"/>
      <c r="AW26" s="12"/>
      <c r="AX26" s="12"/>
      <c r="AY26" s="13"/>
      <c r="AZ26" s="12"/>
    </row>
    <row r="27" spans="1:52" x14ac:dyDescent="0.25">
      <c r="A27" s="1" t="s">
        <v>2</v>
      </c>
      <c r="B27" s="2">
        <v>2.7</v>
      </c>
      <c r="C27" s="74">
        <f t="shared" si="0"/>
        <v>2.9867000000000004</v>
      </c>
      <c r="D27" s="70">
        <v>-111.846</v>
      </c>
      <c r="E27" s="10">
        <v>43.188000000000002</v>
      </c>
      <c r="F27" s="17">
        <v>7</v>
      </c>
      <c r="G27" s="1">
        <v>1964</v>
      </c>
      <c r="H27">
        <v>7</v>
      </c>
      <c r="I27">
        <v>1</v>
      </c>
      <c r="J27">
        <v>3</v>
      </c>
      <c r="K27">
        <v>41</v>
      </c>
      <c r="L27">
        <v>4.2</v>
      </c>
      <c r="M27" s="73">
        <f t="shared" si="1"/>
        <v>0.25600000000000001</v>
      </c>
      <c r="N27" s="2">
        <v>0.01</v>
      </c>
      <c r="O27" s="3" t="s">
        <v>235</v>
      </c>
      <c r="P27" s="80"/>
      <c r="Q27" s="67">
        <f>Y27</f>
        <v>2.9867000000000004</v>
      </c>
      <c r="R27" s="72">
        <f>X27</f>
        <v>0.25600000000000001</v>
      </c>
      <c r="S27" s="44"/>
      <c r="T27" s="14"/>
      <c r="V27" s="56"/>
      <c r="W27" s="58">
        <v>2.7</v>
      </c>
      <c r="X27" s="72">
        <v>0.25600000000000001</v>
      </c>
      <c r="Y27" s="56">
        <f>0.791*W27+0.851</f>
        <v>2.9867000000000004</v>
      </c>
      <c r="Z27" s="42"/>
      <c r="AA27" s="72"/>
      <c r="AB27" s="56"/>
      <c r="AC27" s="44"/>
      <c r="AD27" s="72"/>
      <c r="AE27" s="56"/>
      <c r="AF27" s="45"/>
      <c r="AG27" s="72"/>
      <c r="AH27" s="56"/>
      <c r="AI27" s="45"/>
      <c r="AJ27" s="13"/>
      <c r="AK27" s="12"/>
      <c r="AL27" s="12"/>
      <c r="AM27" s="24"/>
      <c r="AO27" s="12"/>
      <c r="AP27" s="13"/>
      <c r="AQ27" s="13"/>
      <c r="AR27" s="13">
        <v>2.7</v>
      </c>
      <c r="AS27" s="13"/>
      <c r="AT27" s="3"/>
      <c r="AU27" s="2"/>
      <c r="AV27" s="2"/>
      <c r="AY27" s="2"/>
    </row>
    <row r="28" spans="1:52" x14ac:dyDescent="0.25">
      <c r="A28" s="1" t="s">
        <v>0</v>
      </c>
      <c r="B28" s="2">
        <v>4.0999999999999996</v>
      </c>
      <c r="C28" s="74">
        <f t="shared" si="0"/>
        <v>3.5409537000000002</v>
      </c>
      <c r="D28" s="70">
        <v>-112.3</v>
      </c>
      <c r="E28" s="10">
        <v>43.18</v>
      </c>
      <c r="F28" s="17">
        <v>6</v>
      </c>
      <c r="G28" s="1">
        <v>1964</v>
      </c>
      <c r="H28">
        <v>8</v>
      </c>
      <c r="I28">
        <v>18</v>
      </c>
      <c r="J28">
        <v>5</v>
      </c>
      <c r="K28">
        <v>18</v>
      </c>
      <c r="L28">
        <v>42</v>
      </c>
      <c r="M28" s="73">
        <f t="shared" si="1"/>
        <v>0.40100000000000002</v>
      </c>
      <c r="N28" s="2">
        <v>0.01</v>
      </c>
      <c r="O28" s="3" t="s">
        <v>235</v>
      </c>
      <c r="P28" s="80"/>
      <c r="Q28" s="67">
        <f>AE28</f>
        <v>3.5409537000000002</v>
      </c>
      <c r="R28" s="72">
        <f>AD28</f>
        <v>0.40100000000000002</v>
      </c>
      <c r="S28" s="44"/>
      <c r="T28" s="14"/>
      <c r="V28" s="56"/>
      <c r="W28" s="42"/>
      <c r="Y28" s="56"/>
      <c r="Z28" s="42"/>
      <c r="AA28" s="72"/>
      <c r="AB28" s="56"/>
      <c r="AC28" s="60">
        <v>4.0999999999999996</v>
      </c>
      <c r="AD28" s="72">
        <v>0.40100000000000002</v>
      </c>
      <c r="AE28" s="56">
        <f>0.791*(1.697*AC28-3.557)+0.851</f>
        <v>3.5409537000000002</v>
      </c>
      <c r="AF28" s="45"/>
      <c r="AG28" s="72"/>
      <c r="AH28" s="56"/>
      <c r="AI28" s="45" t="s">
        <v>6</v>
      </c>
      <c r="AJ28" s="26">
        <v>4.0999999999999996</v>
      </c>
      <c r="AK28" s="12"/>
      <c r="AL28" s="12"/>
      <c r="AM28" s="24"/>
      <c r="AO28" s="12"/>
      <c r="AP28" s="13"/>
      <c r="AQ28" s="13"/>
      <c r="AR28" s="13"/>
      <c r="AS28" s="13"/>
      <c r="AT28" s="3"/>
      <c r="AU28" s="2"/>
      <c r="AV28" s="2"/>
      <c r="AY28" s="2"/>
    </row>
    <row r="29" spans="1:52" x14ac:dyDescent="0.25">
      <c r="A29" s="1" t="s">
        <v>1</v>
      </c>
      <c r="B29" s="2">
        <v>4</v>
      </c>
      <c r="C29" s="74">
        <f t="shared" si="0"/>
        <v>3.4067210000000006</v>
      </c>
      <c r="D29" s="70">
        <v>-110.8</v>
      </c>
      <c r="E29" s="10">
        <v>42.8</v>
      </c>
      <c r="F29" s="17">
        <v>33</v>
      </c>
      <c r="G29" s="1">
        <v>1964</v>
      </c>
      <c r="H29">
        <v>9</v>
      </c>
      <c r="I29">
        <v>17</v>
      </c>
      <c r="J29">
        <v>22</v>
      </c>
      <c r="K29">
        <v>17</v>
      </c>
      <c r="L29">
        <v>20</v>
      </c>
      <c r="M29" s="73">
        <f t="shared" si="1"/>
        <v>0.40100000000000002</v>
      </c>
      <c r="N29" s="2">
        <v>0.01</v>
      </c>
      <c r="O29" s="3" t="s">
        <v>235</v>
      </c>
      <c r="P29" s="80"/>
      <c r="Q29" s="67">
        <f>AE29</f>
        <v>3.4067210000000006</v>
      </c>
      <c r="R29" s="72">
        <f>AD29</f>
        <v>0.40100000000000002</v>
      </c>
      <c r="S29" s="44"/>
      <c r="T29" s="14"/>
      <c r="V29" s="56"/>
      <c r="W29" s="42"/>
      <c r="Y29" s="56"/>
      <c r="Z29" s="42"/>
      <c r="AA29" s="72"/>
      <c r="AB29" s="56"/>
      <c r="AC29" s="59">
        <v>4</v>
      </c>
      <c r="AD29" s="72">
        <v>0.40100000000000002</v>
      </c>
      <c r="AE29" s="56">
        <f>0.791*(1.697*AC29-3.557)+0.851</f>
        <v>3.4067210000000006</v>
      </c>
      <c r="AF29" s="45"/>
      <c r="AG29" s="72"/>
      <c r="AH29" s="56"/>
      <c r="AI29" s="45">
        <v>0</v>
      </c>
      <c r="AJ29" s="19">
        <v>4</v>
      </c>
      <c r="AK29" s="12">
        <v>0</v>
      </c>
      <c r="AL29" s="12">
        <v>0</v>
      </c>
      <c r="AM29" s="24"/>
      <c r="AO29" s="12">
        <v>460</v>
      </c>
      <c r="AP29" s="13"/>
      <c r="AQ29" s="13"/>
      <c r="AR29" s="13"/>
      <c r="AS29" s="13"/>
      <c r="AT29" s="3"/>
      <c r="AU29" s="2"/>
      <c r="AV29" s="2"/>
      <c r="AY29" s="2"/>
    </row>
    <row r="30" spans="1:52" x14ac:dyDescent="0.25">
      <c r="A30" s="1" t="s">
        <v>1</v>
      </c>
      <c r="B30" s="2">
        <v>4.4000000000000004</v>
      </c>
      <c r="C30" s="74">
        <f t="shared" si="0"/>
        <v>3.9436518000000009</v>
      </c>
      <c r="D30" s="70">
        <v>-114.78</v>
      </c>
      <c r="E30" s="10">
        <v>36.049999999999997</v>
      </c>
      <c r="F30" s="17">
        <v>19</v>
      </c>
      <c r="G30" s="1">
        <v>1964</v>
      </c>
      <c r="H30">
        <v>9</v>
      </c>
      <c r="I30">
        <v>23</v>
      </c>
      <c r="J30">
        <v>18</v>
      </c>
      <c r="K30">
        <v>9</v>
      </c>
      <c r="L30">
        <v>39.1</v>
      </c>
      <c r="M30" s="73">
        <f t="shared" si="1"/>
        <v>0.40100000000000002</v>
      </c>
      <c r="N30" s="2">
        <v>0.01</v>
      </c>
      <c r="O30" s="3" t="s">
        <v>235</v>
      </c>
      <c r="P30" s="80"/>
      <c r="Q30" s="67">
        <f>AE30</f>
        <v>3.9436518000000009</v>
      </c>
      <c r="R30" s="72">
        <f>AD30</f>
        <v>0.40100000000000002</v>
      </c>
      <c r="S30" s="44"/>
      <c r="T30" s="14"/>
      <c r="V30" s="56"/>
      <c r="W30" s="42"/>
      <c r="Y30" s="56"/>
      <c r="Z30" s="42"/>
      <c r="AA30" s="72"/>
      <c r="AB30" s="56"/>
      <c r="AC30" s="57">
        <v>4.4000000000000004</v>
      </c>
      <c r="AD30" s="72">
        <v>0.40100000000000002</v>
      </c>
      <c r="AE30" s="56">
        <f>0.791*(1.697*AC30-3.557)+0.851</f>
        <v>3.9436518000000009</v>
      </c>
      <c r="AF30" s="45"/>
      <c r="AG30" s="72"/>
      <c r="AH30" s="56"/>
      <c r="AI30" s="45">
        <v>0</v>
      </c>
      <c r="AJ30" s="13">
        <v>4.4000000000000004</v>
      </c>
      <c r="AK30" s="12">
        <v>0</v>
      </c>
      <c r="AL30" s="12">
        <v>0</v>
      </c>
      <c r="AM30" s="24"/>
      <c r="AO30" s="12">
        <v>41</v>
      </c>
      <c r="AP30" s="13">
        <v>5</v>
      </c>
      <c r="AQ30" s="13"/>
      <c r="AR30" s="13"/>
      <c r="AS30" s="13"/>
      <c r="AT30" s="3"/>
      <c r="AU30" s="2"/>
      <c r="AV30" s="2"/>
      <c r="AY30" s="2"/>
    </row>
    <row r="31" spans="1:52" x14ac:dyDescent="0.25">
      <c r="A31" s="1" t="s">
        <v>2</v>
      </c>
      <c r="B31" s="2">
        <v>2.9</v>
      </c>
      <c r="C31" s="74">
        <f t="shared" si="0"/>
        <v>3.1448999999999998</v>
      </c>
      <c r="D31" s="70">
        <v>-111.39700000000001</v>
      </c>
      <c r="E31" s="10">
        <v>42.814999999999998</v>
      </c>
      <c r="F31" s="17">
        <v>7</v>
      </c>
      <c r="G31" s="1">
        <v>1965</v>
      </c>
      <c r="H31">
        <v>1</v>
      </c>
      <c r="I31">
        <v>25</v>
      </c>
      <c r="J31">
        <v>4</v>
      </c>
      <c r="K31">
        <v>26</v>
      </c>
      <c r="L31">
        <v>59.2</v>
      </c>
      <c r="M31" s="73">
        <f t="shared" si="1"/>
        <v>0.25600000000000001</v>
      </c>
      <c r="N31" s="2">
        <v>0.01</v>
      </c>
      <c r="O31" s="3" t="s">
        <v>235</v>
      </c>
      <c r="P31" s="80"/>
      <c r="Q31" s="67">
        <f t="shared" ref="Q31:Q37" si="5">Y31</f>
        <v>3.1448999999999998</v>
      </c>
      <c r="R31" s="72">
        <f t="shared" ref="R31:R37" si="6">X31</f>
        <v>0.25600000000000001</v>
      </c>
      <c r="S31" s="44"/>
      <c r="T31" s="14"/>
      <c r="V31" s="56"/>
      <c r="W31" s="58">
        <v>2.9</v>
      </c>
      <c r="X31" s="72">
        <v>0.25600000000000001</v>
      </c>
      <c r="Y31" s="56">
        <f t="shared" ref="Y31:Y37" si="7">0.791*W31+0.851</f>
        <v>3.1448999999999998</v>
      </c>
      <c r="Z31" s="42"/>
      <c r="AA31" s="72"/>
      <c r="AB31" s="56"/>
      <c r="AC31" s="44"/>
      <c r="AD31" s="72"/>
      <c r="AE31" s="56"/>
      <c r="AF31" s="45"/>
      <c r="AG31" s="72"/>
      <c r="AH31" s="56"/>
      <c r="AI31" s="45"/>
      <c r="AJ31" s="13"/>
      <c r="AK31" s="12"/>
      <c r="AL31" s="12"/>
      <c r="AM31" s="24"/>
      <c r="AO31" s="12"/>
      <c r="AP31" s="13"/>
      <c r="AQ31" s="13"/>
      <c r="AR31" s="13">
        <v>2.9</v>
      </c>
      <c r="AS31" s="13"/>
      <c r="AT31" s="3"/>
      <c r="AU31" s="2"/>
      <c r="AV31" s="2"/>
      <c r="AY31" s="2"/>
    </row>
    <row r="32" spans="1:52" x14ac:dyDescent="0.25">
      <c r="A32" s="1" t="s">
        <v>2</v>
      </c>
      <c r="B32" s="2">
        <v>2.6</v>
      </c>
      <c r="C32" s="74">
        <f t="shared" si="0"/>
        <v>2.9076</v>
      </c>
      <c r="D32" s="70">
        <v>-111.255</v>
      </c>
      <c r="E32" s="10">
        <v>42.848999999999997</v>
      </c>
      <c r="F32" s="17">
        <v>7</v>
      </c>
      <c r="G32" s="1">
        <v>1965</v>
      </c>
      <c r="H32">
        <v>1</v>
      </c>
      <c r="I32">
        <v>25</v>
      </c>
      <c r="J32">
        <v>4</v>
      </c>
      <c r="K32">
        <v>30</v>
      </c>
      <c r="L32">
        <v>0.1</v>
      </c>
      <c r="M32" s="73">
        <f t="shared" si="1"/>
        <v>0.25600000000000001</v>
      </c>
      <c r="N32" s="2">
        <v>0.01</v>
      </c>
      <c r="O32" s="3" t="s">
        <v>235</v>
      </c>
      <c r="P32" s="80"/>
      <c r="Q32" s="67">
        <f t="shared" si="5"/>
        <v>2.9076</v>
      </c>
      <c r="R32" s="72">
        <f t="shared" si="6"/>
        <v>0.25600000000000001</v>
      </c>
      <c r="S32" s="44"/>
      <c r="T32" s="14"/>
      <c r="V32" s="56"/>
      <c r="W32" s="58">
        <v>2.6</v>
      </c>
      <c r="X32" s="72">
        <v>0.25600000000000001</v>
      </c>
      <c r="Y32" s="56">
        <f t="shared" si="7"/>
        <v>2.9076</v>
      </c>
      <c r="Z32" s="42"/>
      <c r="AA32" s="72"/>
      <c r="AB32" s="56"/>
      <c r="AC32" s="44"/>
      <c r="AD32" s="72"/>
      <c r="AE32" s="56"/>
      <c r="AF32" s="45"/>
      <c r="AG32" s="72"/>
      <c r="AH32" s="56"/>
      <c r="AI32" s="45"/>
      <c r="AJ32" s="13"/>
      <c r="AK32" s="12"/>
      <c r="AL32" s="12"/>
      <c r="AM32" s="24"/>
      <c r="AO32" s="12"/>
      <c r="AP32" s="13"/>
      <c r="AQ32" s="13"/>
      <c r="AR32" s="13">
        <v>2.6</v>
      </c>
      <c r="AS32" s="13"/>
      <c r="AT32" s="3"/>
      <c r="AU32" s="2"/>
      <c r="AV32" s="2"/>
      <c r="AY32" s="2"/>
    </row>
    <row r="33" spans="1:52" x14ac:dyDescent="0.25">
      <c r="A33" s="1" t="s">
        <v>2</v>
      </c>
      <c r="B33" s="2">
        <v>2.5</v>
      </c>
      <c r="C33" s="74">
        <f t="shared" si="0"/>
        <v>2.8285</v>
      </c>
      <c r="D33" s="70">
        <v>-111.852</v>
      </c>
      <c r="E33" s="10">
        <v>43.103000000000002</v>
      </c>
      <c r="F33" s="17">
        <v>7</v>
      </c>
      <c r="G33" s="1">
        <v>1965</v>
      </c>
      <c r="H33">
        <v>1</v>
      </c>
      <c r="I33">
        <v>25</v>
      </c>
      <c r="J33">
        <v>4</v>
      </c>
      <c r="K33">
        <v>43</v>
      </c>
      <c r="L33">
        <v>16.399999999999999</v>
      </c>
      <c r="M33" s="73">
        <f t="shared" si="1"/>
        <v>0.25600000000000001</v>
      </c>
      <c r="N33" s="2">
        <v>0.01</v>
      </c>
      <c r="O33" s="3" t="s">
        <v>235</v>
      </c>
      <c r="P33" s="80"/>
      <c r="Q33" s="67">
        <f t="shared" si="5"/>
        <v>2.8285</v>
      </c>
      <c r="R33" s="72">
        <f t="shared" si="6"/>
        <v>0.25600000000000001</v>
      </c>
      <c r="S33" s="44"/>
      <c r="T33" s="14"/>
      <c r="V33" s="56"/>
      <c r="W33" s="58">
        <v>2.5</v>
      </c>
      <c r="X33" s="72">
        <v>0.25600000000000001</v>
      </c>
      <c r="Y33" s="56">
        <f t="shared" si="7"/>
        <v>2.8285</v>
      </c>
      <c r="Z33" s="42"/>
      <c r="AA33" s="72"/>
      <c r="AB33" s="56"/>
      <c r="AC33" s="44"/>
      <c r="AD33" s="72"/>
      <c r="AE33" s="56"/>
      <c r="AF33" s="45"/>
      <c r="AG33" s="72"/>
      <c r="AH33" s="56"/>
      <c r="AI33" s="45"/>
      <c r="AJ33" s="13"/>
      <c r="AK33" s="12"/>
      <c r="AL33" s="12"/>
      <c r="AM33" s="24"/>
      <c r="AO33" s="12"/>
      <c r="AP33" s="13"/>
      <c r="AQ33" s="13"/>
      <c r="AR33" s="13">
        <v>2.5</v>
      </c>
      <c r="AS33" s="13"/>
      <c r="AT33" s="3"/>
      <c r="AU33" s="2"/>
      <c r="AV33" s="2"/>
      <c r="AY33" s="2"/>
    </row>
    <row r="34" spans="1:52" x14ac:dyDescent="0.25">
      <c r="A34" s="1" t="s">
        <v>2</v>
      </c>
      <c r="B34" s="2">
        <v>2.6</v>
      </c>
      <c r="C34" s="74">
        <f t="shared" si="0"/>
        <v>2.9076</v>
      </c>
      <c r="D34" s="70">
        <v>-111.589</v>
      </c>
      <c r="E34" s="10">
        <v>42.786000000000001</v>
      </c>
      <c r="F34" s="17">
        <v>7</v>
      </c>
      <c r="G34" s="1">
        <v>1965</v>
      </c>
      <c r="H34">
        <v>3</v>
      </c>
      <c r="I34">
        <v>27</v>
      </c>
      <c r="J34">
        <v>23</v>
      </c>
      <c r="K34">
        <v>17</v>
      </c>
      <c r="L34">
        <v>33.799999999999997</v>
      </c>
      <c r="M34" s="73">
        <f t="shared" si="1"/>
        <v>0.25600000000000001</v>
      </c>
      <c r="N34" s="2">
        <v>0.01</v>
      </c>
      <c r="O34" s="3" t="s">
        <v>235</v>
      </c>
      <c r="P34" s="80"/>
      <c r="Q34" s="67">
        <f t="shared" si="5"/>
        <v>2.9076</v>
      </c>
      <c r="R34" s="72">
        <f t="shared" si="6"/>
        <v>0.25600000000000001</v>
      </c>
      <c r="S34" s="44"/>
      <c r="T34" s="14"/>
      <c r="V34" s="56"/>
      <c r="W34" s="58">
        <v>2.6</v>
      </c>
      <c r="X34" s="72">
        <v>0.25600000000000001</v>
      </c>
      <c r="Y34" s="56">
        <f t="shared" si="7"/>
        <v>2.9076</v>
      </c>
      <c r="Z34" s="42"/>
      <c r="AA34" s="72"/>
      <c r="AB34" s="56"/>
      <c r="AC34" s="44"/>
      <c r="AD34" s="72"/>
      <c r="AE34" s="56"/>
      <c r="AF34" s="45"/>
      <c r="AG34" s="72"/>
      <c r="AH34" s="56"/>
      <c r="AI34" s="45"/>
      <c r="AJ34" s="13"/>
      <c r="AK34" s="12"/>
      <c r="AL34" s="12"/>
      <c r="AM34" s="24"/>
      <c r="AO34" s="12"/>
      <c r="AP34" s="13"/>
      <c r="AQ34" s="13"/>
      <c r="AR34" s="13">
        <v>2.6</v>
      </c>
      <c r="AS34" s="13"/>
      <c r="AT34" s="3"/>
      <c r="AU34" s="2"/>
      <c r="AV34" s="2"/>
      <c r="AY34" s="2"/>
    </row>
    <row r="35" spans="1:52" x14ac:dyDescent="0.25">
      <c r="A35" s="1" t="s">
        <v>2</v>
      </c>
      <c r="B35" s="2">
        <v>2.6</v>
      </c>
      <c r="C35" s="74">
        <f t="shared" si="0"/>
        <v>2.9076</v>
      </c>
      <c r="D35" s="70">
        <v>-110.90900000000001</v>
      </c>
      <c r="E35" s="10">
        <v>43.384999999999998</v>
      </c>
      <c r="F35" s="17">
        <v>7</v>
      </c>
      <c r="G35" s="1">
        <v>1965</v>
      </c>
      <c r="H35">
        <v>4</v>
      </c>
      <c r="I35">
        <v>1</v>
      </c>
      <c r="J35">
        <v>6</v>
      </c>
      <c r="K35">
        <v>28</v>
      </c>
      <c r="L35">
        <v>36.4</v>
      </c>
      <c r="M35" s="73">
        <f t="shared" si="1"/>
        <v>0.25600000000000001</v>
      </c>
      <c r="N35" s="2">
        <v>0.01</v>
      </c>
      <c r="O35" s="3" t="s">
        <v>235</v>
      </c>
      <c r="P35" s="80"/>
      <c r="Q35" s="67">
        <f t="shared" si="5"/>
        <v>2.9076</v>
      </c>
      <c r="R35" s="72">
        <f t="shared" si="6"/>
        <v>0.25600000000000001</v>
      </c>
      <c r="S35" s="44"/>
      <c r="T35" s="14"/>
      <c r="V35" s="56"/>
      <c r="W35" s="58">
        <v>2.6</v>
      </c>
      <c r="X35" s="72">
        <v>0.25600000000000001</v>
      </c>
      <c r="Y35" s="56">
        <f t="shared" si="7"/>
        <v>2.9076</v>
      </c>
      <c r="Z35" s="42"/>
      <c r="AA35" s="72"/>
      <c r="AB35" s="56"/>
      <c r="AC35" s="44"/>
      <c r="AD35" s="72"/>
      <c r="AE35" s="56"/>
      <c r="AF35" s="45"/>
      <c r="AG35" s="72"/>
      <c r="AH35" s="56"/>
      <c r="AI35" s="45"/>
      <c r="AJ35" s="13"/>
      <c r="AK35" s="12"/>
      <c r="AL35" s="12"/>
      <c r="AM35" s="24"/>
      <c r="AO35" s="12"/>
      <c r="AP35" s="13"/>
      <c r="AQ35" s="13"/>
      <c r="AR35" s="13">
        <v>2.6</v>
      </c>
      <c r="AS35" s="13"/>
      <c r="AT35" s="3"/>
      <c r="AU35" s="2"/>
      <c r="AV35" s="2"/>
      <c r="AY35" s="2"/>
    </row>
    <row r="36" spans="1:52" x14ac:dyDescent="0.25">
      <c r="A36" s="1" t="s">
        <v>2</v>
      </c>
      <c r="B36" s="2">
        <v>2.5</v>
      </c>
      <c r="C36" s="74">
        <f t="shared" si="0"/>
        <v>2.8285</v>
      </c>
      <c r="D36" s="70">
        <v>-111.583</v>
      </c>
      <c r="E36" s="10">
        <v>42.792000000000002</v>
      </c>
      <c r="F36" s="17">
        <v>7</v>
      </c>
      <c r="G36" s="1">
        <v>1965</v>
      </c>
      <c r="H36">
        <v>4</v>
      </c>
      <c r="I36">
        <v>2</v>
      </c>
      <c r="J36">
        <v>3</v>
      </c>
      <c r="K36">
        <v>6</v>
      </c>
      <c r="L36">
        <v>44.5</v>
      </c>
      <c r="M36" s="73">
        <f t="shared" si="1"/>
        <v>0.25600000000000001</v>
      </c>
      <c r="N36" s="2">
        <v>0.01</v>
      </c>
      <c r="O36" s="3" t="s">
        <v>235</v>
      </c>
      <c r="P36" s="80"/>
      <c r="Q36" s="67">
        <f t="shared" si="5"/>
        <v>2.8285</v>
      </c>
      <c r="R36" s="72">
        <f t="shared" si="6"/>
        <v>0.25600000000000001</v>
      </c>
      <c r="S36" s="44"/>
      <c r="T36" s="14"/>
      <c r="V36" s="56"/>
      <c r="W36" s="58">
        <v>2.5</v>
      </c>
      <c r="X36" s="72">
        <v>0.25600000000000001</v>
      </c>
      <c r="Y36" s="56">
        <f t="shared" si="7"/>
        <v>2.8285</v>
      </c>
      <c r="Z36" s="42"/>
      <c r="AA36" s="72"/>
      <c r="AB36" s="56"/>
      <c r="AC36" s="44"/>
      <c r="AD36" s="72"/>
      <c r="AE36" s="56"/>
      <c r="AF36" s="45"/>
      <c r="AG36" s="72"/>
      <c r="AH36" s="56"/>
      <c r="AI36" s="45"/>
      <c r="AJ36" s="13"/>
      <c r="AK36" s="12"/>
      <c r="AL36" s="12"/>
      <c r="AM36" s="24"/>
      <c r="AO36" s="12"/>
      <c r="AP36" s="13"/>
      <c r="AQ36" s="13"/>
      <c r="AR36" s="13">
        <v>2.5</v>
      </c>
      <c r="AS36" s="13"/>
      <c r="AT36" s="3"/>
      <c r="AU36" s="2"/>
      <c r="AV36" s="2"/>
      <c r="AY36" s="2"/>
    </row>
    <row r="37" spans="1:52" x14ac:dyDescent="0.25">
      <c r="A37" s="1" t="s">
        <v>2</v>
      </c>
      <c r="B37" s="2">
        <v>2.6</v>
      </c>
      <c r="C37" s="74">
        <f t="shared" si="0"/>
        <v>2.9076</v>
      </c>
      <c r="D37" s="70">
        <v>-111.532</v>
      </c>
      <c r="E37" s="10">
        <v>42.545999999999999</v>
      </c>
      <c r="F37" s="17">
        <v>7</v>
      </c>
      <c r="G37" s="1">
        <v>1965</v>
      </c>
      <c r="H37">
        <v>4</v>
      </c>
      <c r="I37">
        <v>2</v>
      </c>
      <c r="J37">
        <v>5</v>
      </c>
      <c r="K37">
        <v>25</v>
      </c>
      <c r="L37">
        <v>17.3</v>
      </c>
      <c r="M37" s="73">
        <f t="shared" si="1"/>
        <v>0.25600000000000001</v>
      </c>
      <c r="N37" s="2">
        <v>0.01</v>
      </c>
      <c r="O37" s="3" t="s">
        <v>235</v>
      </c>
      <c r="P37" s="80"/>
      <c r="Q37" s="67">
        <f t="shared" si="5"/>
        <v>2.9076</v>
      </c>
      <c r="R37" s="72">
        <f t="shared" si="6"/>
        <v>0.25600000000000001</v>
      </c>
      <c r="S37" s="44"/>
      <c r="T37" s="14"/>
      <c r="V37" s="56"/>
      <c r="W37" s="58">
        <v>2.6</v>
      </c>
      <c r="X37" s="72">
        <v>0.25600000000000001</v>
      </c>
      <c r="Y37" s="56">
        <f t="shared" si="7"/>
        <v>2.9076</v>
      </c>
      <c r="Z37" s="42"/>
      <c r="AA37" s="72"/>
      <c r="AB37" s="56"/>
      <c r="AC37" s="44"/>
      <c r="AD37" s="72"/>
      <c r="AE37" s="56"/>
      <c r="AF37" s="45"/>
      <c r="AG37" s="72"/>
      <c r="AH37" s="56"/>
      <c r="AI37" s="45"/>
      <c r="AJ37" s="13"/>
      <c r="AK37" s="12"/>
      <c r="AL37" s="12"/>
      <c r="AM37" s="24"/>
      <c r="AO37" s="12"/>
      <c r="AP37" s="13"/>
      <c r="AQ37" s="13"/>
      <c r="AR37" s="13">
        <v>2.6</v>
      </c>
      <c r="AS37" s="13"/>
      <c r="AT37" s="3"/>
      <c r="AU37" s="2"/>
      <c r="AV37" s="2"/>
      <c r="AY37" s="2"/>
    </row>
    <row r="38" spans="1:52" x14ac:dyDescent="0.25">
      <c r="A38" s="1" t="s">
        <v>0</v>
      </c>
      <c r="B38" s="2">
        <v>4.04</v>
      </c>
      <c r="C38" s="74">
        <f t="shared" si="0"/>
        <v>3.2724883000000005</v>
      </c>
      <c r="D38" s="70">
        <v>-114.36</v>
      </c>
      <c r="E38" s="10">
        <v>36.479999999999997</v>
      </c>
      <c r="F38" s="17">
        <v>6</v>
      </c>
      <c r="G38" s="1">
        <v>1965</v>
      </c>
      <c r="H38">
        <v>5</v>
      </c>
      <c r="I38">
        <v>3</v>
      </c>
      <c r="J38">
        <v>3</v>
      </c>
      <c r="K38">
        <v>30</v>
      </c>
      <c r="L38">
        <v>48.9</v>
      </c>
      <c r="M38" s="73">
        <f t="shared" si="1"/>
        <v>0.40100000000000002</v>
      </c>
      <c r="N38" s="2">
        <v>0.01</v>
      </c>
      <c r="O38" s="3" t="s">
        <v>235</v>
      </c>
      <c r="P38" s="80"/>
      <c r="Q38" s="67">
        <f>AE38</f>
        <v>3.2724883000000005</v>
      </c>
      <c r="R38" s="72">
        <f>AD38</f>
        <v>0.40100000000000002</v>
      </c>
      <c r="S38" s="44"/>
      <c r="T38" s="14"/>
      <c r="V38" s="56"/>
      <c r="W38" s="42"/>
      <c r="Y38" s="56"/>
      <c r="Z38" s="42"/>
      <c r="AA38" s="72"/>
      <c r="AB38" s="56"/>
      <c r="AC38" s="57">
        <v>3.9</v>
      </c>
      <c r="AD38" s="72">
        <v>0.40100000000000002</v>
      </c>
      <c r="AE38" s="56">
        <f>0.791*(1.697*AC38-3.557)+0.851</f>
        <v>3.2724883000000005</v>
      </c>
      <c r="AF38" s="45"/>
      <c r="AG38" s="72"/>
      <c r="AH38" s="56"/>
      <c r="AI38" s="45" t="s">
        <v>7</v>
      </c>
      <c r="AJ38" s="13">
        <v>3.9</v>
      </c>
      <c r="AK38" s="12"/>
      <c r="AL38" s="12" t="s">
        <v>8</v>
      </c>
      <c r="AM38" s="24"/>
      <c r="AO38" s="12"/>
      <c r="AP38" s="13"/>
      <c r="AQ38" s="13"/>
      <c r="AR38" s="13"/>
      <c r="AS38" s="13"/>
      <c r="AT38" s="3"/>
      <c r="AU38" s="2"/>
      <c r="AV38" s="2"/>
      <c r="AY38" s="2"/>
    </row>
    <row r="39" spans="1:52" x14ac:dyDescent="0.25">
      <c r="A39" s="1" t="s">
        <v>2</v>
      </c>
      <c r="B39" s="2">
        <v>2.6</v>
      </c>
      <c r="C39" s="74">
        <f t="shared" si="0"/>
        <v>2.9076</v>
      </c>
      <c r="D39" s="70">
        <v>-111.264</v>
      </c>
      <c r="E39" s="10">
        <v>43.137</v>
      </c>
      <c r="F39" s="17">
        <v>7</v>
      </c>
      <c r="G39" s="1">
        <v>1965</v>
      </c>
      <c r="H39">
        <v>5</v>
      </c>
      <c r="I39">
        <v>24</v>
      </c>
      <c r="J39">
        <v>12</v>
      </c>
      <c r="K39">
        <v>5</v>
      </c>
      <c r="L39">
        <v>12.3</v>
      </c>
      <c r="M39" s="73">
        <f t="shared" si="1"/>
        <v>0.25600000000000001</v>
      </c>
      <c r="N39" s="2">
        <v>0.01</v>
      </c>
      <c r="O39" s="3" t="s">
        <v>235</v>
      </c>
      <c r="P39" s="80"/>
      <c r="Q39" s="67">
        <f>Y39</f>
        <v>2.9076</v>
      </c>
      <c r="R39" s="72">
        <f>X39</f>
        <v>0.25600000000000001</v>
      </c>
      <c r="S39" s="44"/>
      <c r="T39" s="14"/>
      <c r="V39" s="56"/>
      <c r="W39" s="58">
        <v>2.6</v>
      </c>
      <c r="X39" s="72">
        <v>0.25600000000000001</v>
      </c>
      <c r="Y39" s="56">
        <f>0.791*W39+0.851</f>
        <v>2.9076</v>
      </c>
      <c r="Z39" s="42"/>
      <c r="AA39" s="72"/>
      <c r="AB39" s="56"/>
      <c r="AC39" s="44"/>
      <c r="AD39" s="72"/>
      <c r="AE39" s="56"/>
      <c r="AF39" s="45"/>
      <c r="AG39" s="72"/>
      <c r="AH39" s="56"/>
      <c r="AI39" s="45"/>
      <c r="AJ39" s="13"/>
      <c r="AK39" s="12"/>
      <c r="AL39" s="12"/>
      <c r="AM39" s="24"/>
      <c r="AO39" s="12"/>
      <c r="AP39" s="13"/>
      <c r="AQ39" s="13"/>
      <c r="AR39" s="13">
        <v>2.6</v>
      </c>
      <c r="AS39" s="13"/>
      <c r="AT39" s="3"/>
      <c r="AU39" s="2"/>
      <c r="AV39" s="2"/>
      <c r="AY39" s="2"/>
    </row>
    <row r="40" spans="1:52" x14ac:dyDescent="0.25">
      <c r="A40" s="1" t="s">
        <v>2</v>
      </c>
      <c r="B40" s="2">
        <v>2.9</v>
      </c>
      <c r="C40" s="74">
        <f t="shared" si="0"/>
        <v>3.1448999999999998</v>
      </c>
      <c r="D40" s="70">
        <v>-111.447</v>
      </c>
      <c r="E40" s="10">
        <v>42.860999999999997</v>
      </c>
      <c r="F40" s="17">
        <v>7</v>
      </c>
      <c r="G40" s="1">
        <v>1965</v>
      </c>
      <c r="H40">
        <v>5</v>
      </c>
      <c r="I40">
        <v>25</v>
      </c>
      <c r="J40">
        <v>18</v>
      </c>
      <c r="K40">
        <v>58</v>
      </c>
      <c r="L40">
        <v>39.9</v>
      </c>
      <c r="M40" s="73">
        <f t="shared" si="1"/>
        <v>0.25600000000000001</v>
      </c>
      <c r="N40" s="2">
        <v>0.01</v>
      </c>
      <c r="O40" s="3" t="s">
        <v>235</v>
      </c>
      <c r="P40" s="80"/>
      <c r="Q40" s="67">
        <f>Y40</f>
        <v>3.1448999999999998</v>
      </c>
      <c r="R40" s="72">
        <f>X40</f>
        <v>0.25600000000000001</v>
      </c>
      <c r="S40" s="44"/>
      <c r="T40" s="14"/>
      <c r="V40" s="56"/>
      <c r="W40" s="58">
        <v>2.9</v>
      </c>
      <c r="X40" s="72">
        <v>0.25600000000000001</v>
      </c>
      <c r="Y40" s="56">
        <f>0.791*W40+0.851</f>
        <v>3.1448999999999998</v>
      </c>
      <c r="Z40" s="42"/>
      <c r="AA40" s="72"/>
      <c r="AB40" s="56"/>
      <c r="AC40" s="44"/>
      <c r="AD40" s="72"/>
      <c r="AE40" s="56"/>
      <c r="AF40" s="45"/>
      <c r="AG40" s="72"/>
      <c r="AH40" s="56"/>
      <c r="AI40" s="45"/>
      <c r="AJ40" s="13"/>
      <c r="AK40" s="12"/>
      <c r="AL40" s="12"/>
      <c r="AM40" s="24"/>
      <c r="AO40" s="12"/>
      <c r="AP40" s="13"/>
      <c r="AQ40" s="13"/>
      <c r="AR40" s="13">
        <v>2.9</v>
      </c>
      <c r="AS40" s="13"/>
      <c r="AT40" s="3"/>
      <c r="AU40" s="2"/>
      <c r="AV40" s="2"/>
      <c r="AY40" s="2"/>
    </row>
    <row r="41" spans="1:52" ht="27.75" customHeight="1" x14ac:dyDescent="0.25">
      <c r="A41" s="1" t="s">
        <v>1</v>
      </c>
      <c r="B41" s="2">
        <v>3.5</v>
      </c>
      <c r="C41" s="74">
        <f t="shared" si="0"/>
        <v>2.7355575000000005</v>
      </c>
      <c r="D41" s="70">
        <v>-112.2</v>
      </c>
      <c r="E41" s="10">
        <v>36</v>
      </c>
      <c r="F41" s="17">
        <v>33</v>
      </c>
      <c r="G41" s="1">
        <v>1965</v>
      </c>
      <c r="H41">
        <v>6</v>
      </c>
      <c r="I41">
        <v>7</v>
      </c>
      <c r="J41">
        <v>14</v>
      </c>
      <c r="K41">
        <v>28</v>
      </c>
      <c r="L41">
        <v>1.3</v>
      </c>
      <c r="M41" s="73">
        <f t="shared" si="1"/>
        <v>0.40100000000000002</v>
      </c>
      <c r="N41" s="2">
        <v>0.01</v>
      </c>
      <c r="O41" s="3" t="s">
        <v>235</v>
      </c>
      <c r="P41" s="80"/>
      <c r="Q41" s="67">
        <f>AE41</f>
        <v>2.7355575000000005</v>
      </c>
      <c r="R41" s="72">
        <f>AD41</f>
        <v>0.40100000000000002</v>
      </c>
      <c r="S41" s="44"/>
      <c r="T41" s="14"/>
      <c r="V41" s="56"/>
      <c r="W41" s="42"/>
      <c r="Y41" s="56"/>
      <c r="Z41" s="42"/>
      <c r="AA41" s="72"/>
      <c r="AB41" s="56"/>
      <c r="AC41" s="57">
        <v>3.5</v>
      </c>
      <c r="AD41" s="72">
        <v>0.40100000000000002</v>
      </c>
      <c r="AE41" s="56">
        <f>0.791*(1.697*AC41-3.557)+0.851</f>
        <v>2.7355575000000005</v>
      </c>
      <c r="AF41" s="45"/>
      <c r="AG41" s="72"/>
      <c r="AH41" s="56"/>
      <c r="AI41" s="45" t="s">
        <v>9</v>
      </c>
      <c r="AJ41" s="13">
        <v>3.5</v>
      </c>
      <c r="AK41" s="12">
        <v>0</v>
      </c>
      <c r="AL41" s="12">
        <v>0</v>
      </c>
      <c r="AM41" s="24"/>
      <c r="AO41" s="12">
        <v>42</v>
      </c>
      <c r="AP41" s="13"/>
      <c r="AQ41" s="13"/>
      <c r="AR41" s="13"/>
      <c r="AS41" s="13"/>
      <c r="AT41" s="3"/>
      <c r="AU41" s="2"/>
      <c r="AV41" s="2"/>
      <c r="AY41" s="2"/>
      <c r="AZ41" s="100" t="s">
        <v>225</v>
      </c>
    </row>
    <row r="42" spans="1:52" x14ac:dyDescent="0.25">
      <c r="A42" s="1" t="s">
        <v>2</v>
      </c>
      <c r="B42" s="2">
        <v>2.5</v>
      </c>
      <c r="C42" s="74">
        <f t="shared" si="0"/>
        <v>2.8285</v>
      </c>
      <c r="D42" s="70">
        <v>-111.264</v>
      </c>
      <c r="E42" s="10">
        <v>42.924999999999997</v>
      </c>
      <c r="F42" s="17">
        <v>7</v>
      </c>
      <c r="G42" s="1">
        <v>1965</v>
      </c>
      <c r="H42">
        <v>7</v>
      </c>
      <c r="I42">
        <v>5</v>
      </c>
      <c r="J42">
        <v>5</v>
      </c>
      <c r="K42">
        <v>23</v>
      </c>
      <c r="L42">
        <v>31.6</v>
      </c>
      <c r="M42" s="73">
        <f t="shared" si="1"/>
        <v>0.25600000000000001</v>
      </c>
      <c r="N42" s="2">
        <v>0.01</v>
      </c>
      <c r="O42" s="3" t="s">
        <v>235</v>
      </c>
      <c r="P42" s="80"/>
      <c r="Q42" s="67">
        <f>Y42</f>
        <v>2.8285</v>
      </c>
      <c r="R42" s="72">
        <f>X42</f>
        <v>0.25600000000000001</v>
      </c>
      <c r="S42" s="44"/>
      <c r="T42" s="14"/>
      <c r="V42" s="56"/>
      <c r="W42" s="58">
        <v>2.5</v>
      </c>
      <c r="X42" s="72">
        <v>0.25600000000000001</v>
      </c>
      <c r="Y42" s="56">
        <f>0.791*W42+0.851</f>
        <v>2.8285</v>
      </c>
      <c r="Z42" s="42"/>
      <c r="AA42" s="72"/>
      <c r="AB42" s="56"/>
      <c r="AC42" s="44"/>
      <c r="AD42" s="72"/>
      <c r="AE42" s="56"/>
      <c r="AF42" s="45"/>
      <c r="AG42" s="72"/>
      <c r="AH42" s="56"/>
      <c r="AI42" s="45"/>
      <c r="AJ42" s="13"/>
      <c r="AK42" s="12"/>
      <c r="AL42" s="12"/>
      <c r="AM42" s="24"/>
      <c r="AO42" s="12"/>
      <c r="AP42" s="13"/>
      <c r="AQ42" s="13"/>
      <c r="AR42" s="13">
        <v>2.5</v>
      </c>
      <c r="AS42" s="13"/>
      <c r="AT42" s="3"/>
      <c r="AU42" s="2"/>
      <c r="AV42" s="2"/>
      <c r="AY42" s="2"/>
    </row>
    <row r="43" spans="1:52" x14ac:dyDescent="0.25">
      <c r="A43" s="1" t="s">
        <v>2</v>
      </c>
      <c r="B43" s="2">
        <v>2.9</v>
      </c>
      <c r="C43" s="74">
        <f t="shared" si="0"/>
        <v>3.1448999999999998</v>
      </c>
      <c r="D43" s="70">
        <v>-110.851</v>
      </c>
      <c r="E43" s="10">
        <v>43.046999999999997</v>
      </c>
      <c r="F43" s="17">
        <v>7</v>
      </c>
      <c r="G43" s="1">
        <v>1965</v>
      </c>
      <c r="H43">
        <v>7</v>
      </c>
      <c r="I43">
        <v>29</v>
      </c>
      <c r="J43">
        <v>8</v>
      </c>
      <c r="K43">
        <v>25</v>
      </c>
      <c r="L43">
        <v>45.9</v>
      </c>
      <c r="M43" s="73">
        <f t="shared" si="1"/>
        <v>0.25600000000000001</v>
      </c>
      <c r="N43" s="2">
        <v>0.01</v>
      </c>
      <c r="O43" s="3" t="s">
        <v>235</v>
      </c>
      <c r="P43" s="80"/>
      <c r="Q43" s="67">
        <f>Y43</f>
        <v>3.1448999999999998</v>
      </c>
      <c r="R43" s="72">
        <f>X43</f>
        <v>0.25600000000000001</v>
      </c>
      <c r="S43" s="44"/>
      <c r="T43" s="14"/>
      <c r="V43" s="56"/>
      <c r="W43" s="58">
        <v>2.9</v>
      </c>
      <c r="X43" s="72">
        <v>0.25600000000000001</v>
      </c>
      <c r="Y43" s="56">
        <f>0.791*W43+0.851</f>
        <v>3.1448999999999998</v>
      </c>
      <c r="Z43" s="42"/>
      <c r="AA43" s="72"/>
      <c r="AB43" s="56"/>
      <c r="AC43" s="44"/>
      <c r="AD43" s="72"/>
      <c r="AE43" s="56"/>
      <c r="AF43" s="45"/>
      <c r="AG43" s="72"/>
      <c r="AH43" s="56"/>
      <c r="AI43" s="45"/>
      <c r="AJ43" s="13"/>
      <c r="AK43" s="12"/>
      <c r="AL43" s="12"/>
      <c r="AM43" s="24"/>
      <c r="AO43" s="12"/>
      <c r="AP43" s="13"/>
      <c r="AQ43" s="13"/>
      <c r="AR43" s="13">
        <v>2.9</v>
      </c>
      <c r="AS43" s="13"/>
      <c r="AT43" s="3"/>
      <c r="AU43" s="2"/>
      <c r="AV43" s="2"/>
      <c r="AY43" s="2"/>
    </row>
    <row r="44" spans="1:52" x14ac:dyDescent="0.25">
      <c r="A44" s="1" t="s">
        <v>1</v>
      </c>
      <c r="B44" s="2">
        <v>4</v>
      </c>
      <c r="C44" s="74">
        <f t="shared" si="0"/>
        <v>3.4067210000000006</v>
      </c>
      <c r="D44" s="70">
        <v>-111.8</v>
      </c>
      <c r="E44" s="10">
        <v>43.2</v>
      </c>
      <c r="F44" s="17">
        <v>33</v>
      </c>
      <c r="G44" s="1">
        <v>1965</v>
      </c>
      <c r="H44">
        <v>7</v>
      </c>
      <c r="I44">
        <v>29</v>
      </c>
      <c r="J44">
        <v>8</v>
      </c>
      <c r="K44">
        <v>25</v>
      </c>
      <c r="L44">
        <v>52.7</v>
      </c>
      <c r="M44" s="73">
        <f t="shared" si="1"/>
        <v>0.40100000000000002</v>
      </c>
      <c r="N44" s="2">
        <v>0.01</v>
      </c>
      <c r="O44" s="3" t="s">
        <v>235</v>
      </c>
      <c r="P44" s="80"/>
      <c r="Q44" s="67">
        <f>AE44</f>
        <v>3.4067210000000006</v>
      </c>
      <c r="R44" s="72">
        <f>AD44</f>
        <v>0.40100000000000002</v>
      </c>
      <c r="S44" s="44"/>
      <c r="T44" s="14"/>
      <c r="V44" s="56"/>
      <c r="W44" s="42"/>
      <c r="Y44" s="56"/>
      <c r="Z44" s="42"/>
      <c r="AA44" s="72"/>
      <c r="AB44" s="56"/>
      <c r="AC44" s="59">
        <v>4</v>
      </c>
      <c r="AD44" s="72">
        <v>0.40100000000000002</v>
      </c>
      <c r="AE44" s="56">
        <f>0.791*(1.697*AC44-3.557)+0.851</f>
        <v>3.4067210000000006</v>
      </c>
      <c r="AF44" s="45"/>
      <c r="AG44" s="72"/>
      <c r="AH44" s="56"/>
      <c r="AI44" s="45">
        <v>0</v>
      </c>
      <c r="AJ44" s="19">
        <v>4</v>
      </c>
      <c r="AK44" s="12">
        <v>0</v>
      </c>
      <c r="AL44" s="12">
        <v>0</v>
      </c>
      <c r="AM44" s="24"/>
      <c r="AO44" s="12">
        <v>457</v>
      </c>
      <c r="AP44" s="13"/>
      <c r="AQ44" s="13"/>
      <c r="AR44" s="13"/>
      <c r="AS44" s="13"/>
      <c r="AT44" s="3"/>
      <c r="AU44" s="2"/>
      <c r="AV44" s="2"/>
      <c r="AY44" s="2"/>
    </row>
    <row r="45" spans="1:52" x14ac:dyDescent="0.25">
      <c r="A45" s="21" t="s">
        <v>2</v>
      </c>
      <c r="B45" s="13">
        <v>2.8</v>
      </c>
      <c r="C45" s="42">
        <f t="shared" si="0"/>
        <v>3.0657999999999999</v>
      </c>
      <c r="D45" s="71">
        <v>-111.26300000000001</v>
      </c>
      <c r="E45" s="18">
        <v>42.584000000000003</v>
      </c>
      <c r="F45" s="20">
        <v>7</v>
      </c>
      <c r="G45" s="21">
        <v>1965</v>
      </c>
      <c r="H45" s="12">
        <v>8</v>
      </c>
      <c r="I45" s="12">
        <v>22</v>
      </c>
      <c r="J45" s="12">
        <v>17</v>
      </c>
      <c r="K45" s="12">
        <v>54</v>
      </c>
      <c r="L45" s="12">
        <v>34.700000000000003</v>
      </c>
      <c r="M45" s="73">
        <f t="shared" si="1"/>
        <v>0.25600000000000001</v>
      </c>
      <c r="N45" s="2">
        <v>0.01</v>
      </c>
      <c r="O45" s="3" t="s">
        <v>235</v>
      </c>
      <c r="P45" s="80"/>
      <c r="Q45" s="67">
        <f>Y45</f>
        <v>3.0657999999999999</v>
      </c>
      <c r="R45" s="72">
        <f>X45</f>
        <v>0.25600000000000001</v>
      </c>
      <c r="S45" s="44"/>
      <c r="T45" s="14"/>
      <c r="V45" s="56"/>
      <c r="W45" s="58">
        <v>2.8</v>
      </c>
      <c r="X45" s="72">
        <v>0.25600000000000001</v>
      </c>
      <c r="Y45" s="56">
        <f>0.791*W45+0.851</f>
        <v>3.0657999999999999</v>
      </c>
      <c r="Z45" s="42"/>
      <c r="AA45" s="72"/>
      <c r="AB45" s="56"/>
      <c r="AC45" s="44">
        <v>3.3</v>
      </c>
      <c r="AD45" s="72">
        <v>0.40100000000000002</v>
      </c>
      <c r="AE45" s="56">
        <f>0.791*(1.697*AC45-3.557)+0.851</f>
        <v>2.4670921000000003</v>
      </c>
      <c r="AF45" s="45"/>
      <c r="AG45" s="72"/>
      <c r="AH45" s="56"/>
      <c r="AI45" s="45"/>
      <c r="AJ45" s="13">
        <v>3.3</v>
      </c>
      <c r="AK45" s="12"/>
      <c r="AL45" s="12"/>
      <c r="AM45" s="24"/>
      <c r="AO45" s="12"/>
      <c r="AP45" s="13"/>
      <c r="AQ45" s="13"/>
      <c r="AR45" s="13">
        <v>2.8</v>
      </c>
      <c r="AS45" s="13"/>
      <c r="AT45" s="14"/>
      <c r="AU45" s="13"/>
      <c r="AV45" s="13"/>
      <c r="AW45" s="12"/>
      <c r="AX45" s="12"/>
      <c r="AY45" s="13"/>
      <c r="AZ45" s="12"/>
    </row>
    <row r="46" spans="1:52" ht="15" customHeight="1" x14ac:dyDescent="0.25">
      <c r="A46" s="21" t="s">
        <v>2</v>
      </c>
      <c r="B46" s="13">
        <v>3.2</v>
      </c>
      <c r="C46" s="42">
        <f t="shared" si="0"/>
        <v>3.3822000000000001</v>
      </c>
      <c r="D46" s="71">
        <v>-111.119</v>
      </c>
      <c r="E46" s="18">
        <v>42.545000000000002</v>
      </c>
      <c r="F46" s="20">
        <v>7</v>
      </c>
      <c r="G46" s="21">
        <v>1965</v>
      </c>
      <c r="H46" s="12">
        <v>8</v>
      </c>
      <c r="I46" s="12">
        <v>23</v>
      </c>
      <c r="J46" s="12">
        <v>1</v>
      </c>
      <c r="K46" s="12">
        <v>3</v>
      </c>
      <c r="L46" s="12">
        <v>2.2999999999999998</v>
      </c>
      <c r="M46" s="73">
        <f t="shared" si="1"/>
        <v>0.25600000000000001</v>
      </c>
      <c r="N46" s="2">
        <v>0.01</v>
      </c>
      <c r="O46" s="3" t="s">
        <v>235</v>
      </c>
      <c r="P46" s="80"/>
      <c r="Q46" s="67">
        <f>Y46</f>
        <v>3.3822000000000001</v>
      </c>
      <c r="R46" s="72">
        <f>X46</f>
        <v>0.25600000000000001</v>
      </c>
      <c r="S46" s="44"/>
      <c r="T46" s="14"/>
      <c r="V46" s="56"/>
      <c r="W46" s="58">
        <v>3.2</v>
      </c>
      <c r="X46" s="72">
        <v>0.25600000000000001</v>
      </c>
      <c r="Y46" s="56">
        <f>0.791*W46+0.851</f>
        <v>3.3822000000000001</v>
      </c>
      <c r="Z46" s="42"/>
      <c r="AA46" s="72"/>
      <c r="AB46" s="56"/>
      <c r="AC46" s="44">
        <v>3.6</v>
      </c>
      <c r="AD46" s="72">
        <v>0.40100000000000002</v>
      </c>
      <c r="AE46" s="56">
        <f>0.791*(1.697*AC46-3.557)+0.851</f>
        <v>2.8697902000000006</v>
      </c>
      <c r="AF46" s="45"/>
      <c r="AG46" s="72"/>
      <c r="AH46" s="56"/>
      <c r="AI46" s="45"/>
      <c r="AJ46" s="13">
        <v>3.6</v>
      </c>
      <c r="AK46" s="12"/>
      <c r="AL46" s="12"/>
      <c r="AM46" s="24"/>
      <c r="AO46" s="12"/>
      <c r="AP46" s="13"/>
      <c r="AQ46" s="13"/>
      <c r="AR46" s="13">
        <v>3.2</v>
      </c>
      <c r="AS46" s="13"/>
      <c r="AT46" s="14"/>
      <c r="AU46" s="13"/>
      <c r="AV46" s="13"/>
      <c r="AW46" s="12"/>
      <c r="AX46" s="12"/>
      <c r="AY46" s="13"/>
      <c r="AZ46" s="12"/>
    </row>
    <row r="47" spans="1:52" x14ac:dyDescent="0.25">
      <c r="A47" s="21" t="s">
        <v>2</v>
      </c>
      <c r="B47" s="13">
        <v>2.9</v>
      </c>
      <c r="C47" s="42">
        <f t="shared" si="0"/>
        <v>3.1448999999999998</v>
      </c>
      <c r="D47" s="71">
        <v>-112.458</v>
      </c>
      <c r="E47" s="18">
        <v>36.656999999999996</v>
      </c>
      <c r="F47" s="20">
        <v>7</v>
      </c>
      <c r="G47" s="21">
        <v>1965</v>
      </c>
      <c r="H47" s="12">
        <v>11</v>
      </c>
      <c r="I47" s="12">
        <v>7</v>
      </c>
      <c r="J47" s="12">
        <v>16</v>
      </c>
      <c r="K47" s="12">
        <v>29</v>
      </c>
      <c r="L47" s="12">
        <v>41.8</v>
      </c>
      <c r="M47" s="73">
        <f t="shared" si="1"/>
        <v>0.25600000000000001</v>
      </c>
      <c r="N47" s="2">
        <v>0.01</v>
      </c>
      <c r="O47" s="3" t="s">
        <v>235</v>
      </c>
      <c r="P47" s="80"/>
      <c r="Q47" s="67">
        <f>Y47</f>
        <v>3.1448999999999998</v>
      </c>
      <c r="R47" s="72">
        <f>X47</f>
        <v>0.25600000000000001</v>
      </c>
      <c r="S47" s="44"/>
      <c r="T47" s="14"/>
      <c r="V47" s="56"/>
      <c r="W47" s="58">
        <v>2.9</v>
      </c>
      <c r="X47" s="72">
        <v>0.25600000000000001</v>
      </c>
      <c r="Y47" s="56">
        <f>0.791*W47+0.851</f>
        <v>3.1448999999999998</v>
      </c>
      <c r="Z47" s="42"/>
      <c r="AA47" s="72"/>
      <c r="AB47" s="56"/>
      <c r="AC47" s="44"/>
      <c r="AD47" s="72"/>
      <c r="AE47" s="56"/>
      <c r="AF47" s="45"/>
      <c r="AG47" s="72"/>
      <c r="AH47" s="56"/>
      <c r="AI47" s="45"/>
      <c r="AJ47" s="13"/>
      <c r="AK47" s="12"/>
      <c r="AL47" s="12"/>
      <c r="AM47" s="24"/>
      <c r="AO47" s="12"/>
      <c r="AP47" s="13"/>
      <c r="AQ47" s="13"/>
      <c r="AR47" s="13">
        <v>2.9</v>
      </c>
      <c r="AS47" s="13"/>
      <c r="AT47" s="14"/>
      <c r="AU47" s="13"/>
      <c r="AV47" s="13"/>
      <c r="AW47" s="12"/>
      <c r="AX47" s="12"/>
      <c r="AY47" s="13"/>
      <c r="AZ47" s="12"/>
    </row>
    <row r="48" spans="1:52" s="12" customFormat="1" x14ac:dyDescent="0.25">
      <c r="A48" s="1" t="s">
        <v>1</v>
      </c>
      <c r="B48" s="2">
        <v>3.9</v>
      </c>
      <c r="C48" s="74">
        <f t="shared" si="0"/>
        <v>3.2724883000000005</v>
      </c>
      <c r="D48" s="70">
        <v>-110.7</v>
      </c>
      <c r="E48" s="10">
        <v>42.8</v>
      </c>
      <c r="F48" s="17">
        <v>33</v>
      </c>
      <c r="G48" s="1">
        <v>1965</v>
      </c>
      <c r="H48">
        <v>12</v>
      </c>
      <c r="I48">
        <v>24</v>
      </c>
      <c r="J48">
        <v>10</v>
      </c>
      <c r="K48">
        <v>5</v>
      </c>
      <c r="L48">
        <v>4.5999999999999996</v>
      </c>
      <c r="M48" s="73">
        <f t="shared" si="1"/>
        <v>0.40100000000000002</v>
      </c>
      <c r="N48" s="2">
        <v>0.01</v>
      </c>
      <c r="O48" s="3" t="s">
        <v>235</v>
      </c>
      <c r="P48" s="80"/>
      <c r="Q48" s="67">
        <f>AE48</f>
        <v>3.2724883000000005</v>
      </c>
      <c r="R48" s="72">
        <f>AD48</f>
        <v>0.40100000000000002</v>
      </c>
      <c r="S48" s="44"/>
      <c r="T48" s="14"/>
      <c r="U48" s="72"/>
      <c r="V48" s="56"/>
      <c r="W48" s="42"/>
      <c r="X48" s="72"/>
      <c r="Y48" s="56"/>
      <c r="Z48" s="42"/>
      <c r="AA48" s="72"/>
      <c r="AB48" s="56"/>
      <c r="AC48" s="57">
        <v>3.9</v>
      </c>
      <c r="AD48" s="72">
        <v>0.40100000000000002</v>
      </c>
      <c r="AE48" s="56">
        <f>0.791*(1.697*AC48-3.557)+0.851</f>
        <v>3.2724883000000005</v>
      </c>
      <c r="AF48" s="45"/>
      <c r="AG48" s="72"/>
      <c r="AH48" s="56"/>
      <c r="AI48" s="45">
        <v>0</v>
      </c>
      <c r="AJ48" s="13">
        <v>3.9</v>
      </c>
      <c r="AK48" s="12">
        <v>0</v>
      </c>
      <c r="AL48" s="12">
        <v>0</v>
      </c>
      <c r="AM48" s="24"/>
      <c r="AO48" s="12">
        <v>460</v>
      </c>
      <c r="AP48" s="13"/>
      <c r="AQ48" s="13"/>
      <c r="AR48" s="13"/>
      <c r="AS48" s="13"/>
      <c r="AT48" s="3"/>
      <c r="AU48" s="2"/>
      <c r="AV48" s="2"/>
      <c r="AW48"/>
      <c r="AX48"/>
      <c r="AY48" s="2"/>
      <c r="AZ48"/>
    </row>
    <row r="49" spans="1:52" s="12" customFormat="1" x14ac:dyDescent="0.25">
      <c r="A49" s="1" t="s">
        <v>2</v>
      </c>
      <c r="B49" s="2">
        <v>2.7</v>
      </c>
      <c r="C49" s="74">
        <f t="shared" si="0"/>
        <v>2.9867000000000004</v>
      </c>
      <c r="D49" s="70">
        <v>-111.15</v>
      </c>
      <c r="E49" s="10">
        <v>42.732999999999997</v>
      </c>
      <c r="F49" s="17">
        <v>7</v>
      </c>
      <c r="G49" s="1">
        <v>1966</v>
      </c>
      <c r="H49">
        <v>2</v>
      </c>
      <c r="I49">
        <v>12</v>
      </c>
      <c r="J49">
        <v>9</v>
      </c>
      <c r="K49">
        <v>52</v>
      </c>
      <c r="L49">
        <v>31.1</v>
      </c>
      <c r="M49" s="73">
        <f t="shared" si="1"/>
        <v>0.25600000000000001</v>
      </c>
      <c r="N49" s="2">
        <v>0.01</v>
      </c>
      <c r="O49" s="3" t="s">
        <v>235</v>
      </c>
      <c r="P49" s="80"/>
      <c r="Q49" s="67">
        <f>Y49</f>
        <v>2.9867000000000004</v>
      </c>
      <c r="R49" s="72">
        <f>X49</f>
        <v>0.25600000000000001</v>
      </c>
      <c r="S49" s="44"/>
      <c r="T49" s="14"/>
      <c r="U49" s="72"/>
      <c r="V49" s="56"/>
      <c r="W49" s="58">
        <v>2.7</v>
      </c>
      <c r="X49" s="72">
        <v>0.25600000000000001</v>
      </c>
      <c r="Y49" s="56">
        <f>0.791*W49+0.851</f>
        <v>2.9867000000000004</v>
      </c>
      <c r="Z49" s="42"/>
      <c r="AA49" s="72"/>
      <c r="AB49" s="56"/>
      <c r="AC49" s="44">
        <v>3.2</v>
      </c>
      <c r="AD49" s="72">
        <v>0.40100000000000002</v>
      </c>
      <c r="AE49" s="56">
        <f>0.791*(1.697*AC49-3.557)+0.851</f>
        <v>2.3328594000000002</v>
      </c>
      <c r="AF49" s="45"/>
      <c r="AG49" s="72"/>
      <c r="AH49" s="56"/>
      <c r="AI49" s="45"/>
      <c r="AJ49" s="13">
        <v>3.2</v>
      </c>
      <c r="AM49" s="24"/>
      <c r="AP49" s="13"/>
      <c r="AQ49" s="13"/>
      <c r="AR49" s="13">
        <v>2.7</v>
      </c>
      <c r="AS49" s="13"/>
      <c r="AT49" s="3"/>
      <c r="AU49" s="2"/>
      <c r="AV49" s="2"/>
      <c r="AW49"/>
      <c r="AX49"/>
      <c r="AY49" s="2"/>
      <c r="AZ49"/>
    </row>
    <row r="50" spans="1:52" s="12" customFormat="1" x14ac:dyDescent="0.25">
      <c r="A50" s="1" t="s">
        <v>2</v>
      </c>
      <c r="B50" s="2">
        <v>3.1</v>
      </c>
      <c r="C50" s="74">
        <f t="shared" si="0"/>
        <v>3.3031000000000001</v>
      </c>
      <c r="D50" s="70">
        <v>-108.42100000000001</v>
      </c>
      <c r="E50" s="10">
        <v>39.799999999999997</v>
      </c>
      <c r="F50" s="17">
        <v>7</v>
      </c>
      <c r="G50" s="1">
        <v>1966</v>
      </c>
      <c r="H50">
        <v>3</v>
      </c>
      <c r="I50">
        <v>25</v>
      </c>
      <c r="J50">
        <v>22</v>
      </c>
      <c r="K50">
        <v>38</v>
      </c>
      <c r="L50">
        <v>39.4</v>
      </c>
      <c r="M50" s="73">
        <f t="shared" si="1"/>
        <v>0.25600000000000001</v>
      </c>
      <c r="N50" s="2">
        <v>0.01</v>
      </c>
      <c r="O50" s="3" t="s">
        <v>235</v>
      </c>
      <c r="P50" s="80"/>
      <c r="Q50" s="67">
        <f>Y50</f>
        <v>3.3031000000000001</v>
      </c>
      <c r="R50" s="72">
        <f>X50</f>
        <v>0.25600000000000001</v>
      </c>
      <c r="S50" s="44"/>
      <c r="T50" s="14"/>
      <c r="U50" s="72"/>
      <c r="V50" s="56"/>
      <c r="W50" s="58">
        <v>3.1</v>
      </c>
      <c r="X50" s="72">
        <v>0.25600000000000001</v>
      </c>
      <c r="Y50" s="56">
        <f>0.791*W50+0.851</f>
        <v>3.3031000000000001</v>
      </c>
      <c r="Z50" s="42"/>
      <c r="AA50" s="72"/>
      <c r="AB50" s="56"/>
      <c r="AC50" s="44"/>
      <c r="AD50" s="72"/>
      <c r="AE50" s="56"/>
      <c r="AF50" s="45"/>
      <c r="AG50" s="72"/>
      <c r="AH50" s="56"/>
      <c r="AI50" s="45"/>
      <c r="AJ50" s="13"/>
      <c r="AM50" s="24"/>
      <c r="AP50" s="13"/>
      <c r="AQ50" s="13"/>
      <c r="AR50" s="13">
        <v>3.1</v>
      </c>
      <c r="AS50" s="13"/>
      <c r="AT50" s="3"/>
      <c r="AU50" s="2"/>
      <c r="AV50" s="2"/>
      <c r="AW50"/>
      <c r="AX50"/>
      <c r="AY50" s="2"/>
      <c r="AZ50"/>
    </row>
    <row r="51" spans="1:52" x14ac:dyDescent="0.25">
      <c r="A51" s="1" t="s">
        <v>2</v>
      </c>
      <c r="B51" s="2">
        <v>2.8</v>
      </c>
      <c r="C51" s="74">
        <f t="shared" si="0"/>
        <v>3.0657999999999999</v>
      </c>
      <c r="D51" s="70">
        <v>-108.66800000000001</v>
      </c>
      <c r="E51" s="10">
        <v>39.905000000000001</v>
      </c>
      <c r="F51" s="17">
        <v>7</v>
      </c>
      <c r="G51" s="1">
        <v>1966</v>
      </c>
      <c r="H51">
        <v>5</v>
      </c>
      <c r="I51">
        <v>28</v>
      </c>
      <c r="J51">
        <v>13</v>
      </c>
      <c r="K51">
        <v>32</v>
      </c>
      <c r="L51">
        <v>27.6</v>
      </c>
      <c r="M51" s="73">
        <f t="shared" si="1"/>
        <v>0.25600000000000001</v>
      </c>
      <c r="N51" s="2">
        <v>0.01</v>
      </c>
      <c r="O51" s="3" t="s">
        <v>235</v>
      </c>
      <c r="P51" s="80"/>
      <c r="Q51" s="67">
        <f>Y51</f>
        <v>3.0657999999999999</v>
      </c>
      <c r="R51" s="72">
        <f>X51</f>
        <v>0.25600000000000001</v>
      </c>
      <c r="S51" s="44"/>
      <c r="T51" s="14"/>
      <c r="V51" s="56"/>
      <c r="W51" s="58">
        <v>2.8</v>
      </c>
      <c r="X51" s="72">
        <v>0.25600000000000001</v>
      </c>
      <c r="Y51" s="56">
        <f>0.791*W51+0.851</f>
        <v>3.0657999999999999</v>
      </c>
      <c r="Z51" s="42"/>
      <c r="AA51" s="72"/>
      <c r="AB51" s="56"/>
      <c r="AC51" s="44"/>
      <c r="AD51" s="72"/>
      <c r="AE51" s="56"/>
      <c r="AF51" s="45"/>
      <c r="AG51" s="72"/>
      <c r="AH51" s="56"/>
      <c r="AI51" s="45"/>
      <c r="AJ51" s="13"/>
      <c r="AK51" s="12"/>
      <c r="AL51" s="12"/>
      <c r="AM51" s="24"/>
      <c r="AO51" s="12"/>
      <c r="AP51" s="13"/>
      <c r="AQ51" s="13"/>
      <c r="AR51" s="13">
        <v>2.8</v>
      </c>
      <c r="AS51" s="13"/>
      <c r="AT51" s="3"/>
      <c r="AU51" s="2"/>
      <c r="AV51" s="2"/>
      <c r="AY51" s="2"/>
    </row>
    <row r="52" spans="1:52" s="12" customFormat="1" x14ac:dyDescent="0.25">
      <c r="A52" s="1" t="s">
        <v>1</v>
      </c>
      <c r="B52" s="2">
        <v>3.7</v>
      </c>
      <c r="C52" s="74">
        <f t="shared" si="0"/>
        <v>3.0040229000000003</v>
      </c>
      <c r="D52" s="70">
        <v>-111.1</v>
      </c>
      <c r="E52" s="10">
        <v>43.1</v>
      </c>
      <c r="F52" s="17">
        <v>33</v>
      </c>
      <c r="G52" s="1">
        <v>1966</v>
      </c>
      <c r="H52">
        <v>6</v>
      </c>
      <c r="I52">
        <v>10</v>
      </c>
      <c r="J52">
        <v>19</v>
      </c>
      <c r="K52">
        <v>45</v>
      </c>
      <c r="L52">
        <v>47.9</v>
      </c>
      <c r="M52" s="73">
        <f t="shared" si="1"/>
        <v>0.40100000000000002</v>
      </c>
      <c r="N52" s="2">
        <v>0.01</v>
      </c>
      <c r="O52" s="3" t="s">
        <v>235</v>
      </c>
      <c r="P52" s="80"/>
      <c r="Q52" s="67">
        <f>AE52</f>
        <v>3.0040229000000003</v>
      </c>
      <c r="R52" s="72">
        <f>AD52</f>
        <v>0.40100000000000002</v>
      </c>
      <c r="S52" s="44"/>
      <c r="T52" s="14"/>
      <c r="U52" s="72"/>
      <c r="V52" s="56"/>
      <c r="W52" s="42"/>
      <c r="X52" s="72"/>
      <c r="Y52" s="56"/>
      <c r="Z52" s="42"/>
      <c r="AA52" s="72"/>
      <c r="AB52" s="56"/>
      <c r="AC52" s="57">
        <v>3.7</v>
      </c>
      <c r="AD52" s="72">
        <v>0.40100000000000002</v>
      </c>
      <c r="AE52" s="56">
        <f>0.791*(1.697*AC52-3.557)+0.851</f>
        <v>3.0040229000000003</v>
      </c>
      <c r="AF52" s="45"/>
      <c r="AG52" s="72"/>
      <c r="AH52" s="56"/>
      <c r="AI52" s="45">
        <v>0</v>
      </c>
      <c r="AJ52" s="13">
        <v>3.7</v>
      </c>
      <c r="AK52" s="12">
        <v>0</v>
      </c>
      <c r="AL52" s="12">
        <v>0</v>
      </c>
      <c r="AM52" s="24"/>
      <c r="AO52" s="12">
        <v>457</v>
      </c>
      <c r="AP52" s="13"/>
      <c r="AQ52" s="13"/>
      <c r="AR52" s="13"/>
      <c r="AS52" s="13"/>
      <c r="AT52" s="3"/>
      <c r="AU52" s="2"/>
      <c r="AV52" s="2"/>
      <c r="AW52"/>
      <c r="AX52"/>
      <c r="AY52" s="2"/>
      <c r="AZ52"/>
    </row>
    <row r="53" spans="1:52" x14ac:dyDescent="0.25">
      <c r="A53" s="21" t="s">
        <v>2</v>
      </c>
      <c r="B53" s="13">
        <v>2.7</v>
      </c>
      <c r="C53" s="42">
        <f t="shared" si="0"/>
        <v>2.9867000000000004</v>
      </c>
      <c r="D53" s="71">
        <v>-111.04300000000001</v>
      </c>
      <c r="E53" s="18">
        <v>43.137999999999998</v>
      </c>
      <c r="F53" s="20">
        <v>7</v>
      </c>
      <c r="G53" s="21">
        <v>1966</v>
      </c>
      <c r="H53" s="12">
        <v>6</v>
      </c>
      <c r="I53" s="12">
        <v>11</v>
      </c>
      <c r="J53" s="12">
        <v>9</v>
      </c>
      <c r="K53" s="12">
        <v>32</v>
      </c>
      <c r="L53" s="12">
        <v>46.8</v>
      </c>
      <c r="M53" s="73">
        <f t="shared" si="1"/>
        <v>0.25600000000000001</v>
      </c>
      <c r="N53" s="2">
        <v>0.01</v>
      </c>
      <c r="O53" s="3" t="s">
        <v>235</v>
      </c>
      <c r="P53" s="80"/>
      <c r="Q53" s="67">
        <f>Y53</f>
        <v>2.9867000000000004</v>
      </c>
      <c r="R53" s="72">
        <f>X53</f>
        <v>0.25600000000000001</v>
      </c>
      <c r="S53" s="44"/>
      <c r="T53" s="14"/>
      <c r="V53" s="56"/>
      <c r="W53" s="58">
        <v>2.7</v>
      </c>
      <c r="X53" s="72">
        <v>0.25600000000000001</v>
      </c>
      <c r="Y53" s="56">
        <f>0.791*W53+0.851</f>
        <v>2.9867000000000004</v>
      </c>
      <c r="Z53" s="42"/>
      <c r="AA53" s="72"/>
      <c r="AB53" s="56"/>
      <c r="AC53" s="44"/>
      <c r="AD53" s="72"/>
      <c r="AE53" s="56"/>
      <c r="AF53" s="45"/>
      <c r="AG53" s="72"/>
      <c r="AH53" s="56"/>
      <c r="AI53" s="45"/>
      <c r="AJ53" s="13"/>
      <c r="AK53" s="12"/>
      <c r="AL53" s="12"/>
      <c r="AM53" s="24"/>
      <c r="AO53" s="12"/>
      <c r="AP53" s="13"/>
      <c r="AQ53" s="13"/>
      <c r="AR53" s="13">
        <v>2.7</v>
      </c>
      <c r="AS53" s="13"/>
      <c r="AT53" s="14"/>
      <c r="AU53" s="13"/>
      <c r="AV53" s="13"/>
      <c r="AW53" s="12"/>
      <c r="AX53" s="12"/>
      <c r="AY53" s="13"/>
      <c r="AZ53" s="12"/>
    </row>
    <row r="54" spans="1:52" x14ac:dyDescent="0.25">
      <c r="A54" s="1" t="s">
        <v>1</v>
      </c>
      <c r="B54" s="2">
        <v>3.4</v>
      </c>
      <c r="C54" s="74">
        <f t="shared" si="0"/>
        <v>3.2240000000000002</v>
      </c>
      <c r="D54" s="70">
        <v>-111.1</v>
      </c>
      <c r="E54" s="10">
        <v>43.2</v>
      </c>
      <c r="F54" s="17">
        <v>33</v>
      </c>
      <c r="G54" s="1">
        <v>1966</v>
      </c>
      <c r="H54">
        <v>6</v>
      </c>
      <c r="I54">
        <v>11</v>
      </c>
      <c r="J54">
        <v>10</v>
      </c>
      <c r="K54">
        <v>19</v>
      </c>
      <c r="L54">
        <v>27.4</v>
      </c>
      <c r="M54" s="73">
        <f t="shared" si="1"/>
        <v>0.25600000000000001</v>
      </c>
      <c r="N54" s="2">
        <v>0.01</v>
      </c>
      <c r="O54" s="3" t="s">
        <v>235</v>
      </c>
      <c r="P54" s="80"/>
      <c r="Q54" s="67">
        <f>Y54</f>
        <v>3.2240000000000002</v>
      </c>
      <c r="R54" s="72">
        <f>X54</f>
        <v>0.25600000000000001</v>
      </c>
      <c r="S54" s="44"/>
      <c r="T54" s="14"/>
      <c r="V54" s="56"/>
      <c r="W54" s="58">
        <v>3</v>
      </c>
      <c r="X54" s="72">
        <v>0.25600000000000001</v>
      </c>
      <c r="Y54" s="56">
        <f>0.791*W54+0.851</f>
        <v>3.2240000000000002</v>
      </c>
      <c r="Z54" s="42"/>
      <c r="AA54" s="72"/>
      <c r="AB54" s="56"/>
      <c r="AC54" s="44">
        <v>3.4</v>
      </c>
      <c r="AD54" s="72">
        <v>0.40100000000000002</v>
      </c>
      <c r="AE54" s="56">
        <f>0.791*(1.697*AC54-3.557)+0.851</f>
        <v>2.6013248000000004</v>
      </c>
      <c r="AF54" s="45"/>
      <c r="AG54" s="72"/>
      <c r="AH54" s="56"/>
      <c r="AI54" s="45">
        <v>0</v>
      </c>
      <c r="AJ54" s="13">
        <v>3.4</v>
      </c>
      <c r="AK54" s="12">
        <v>0</v>
      </c>
      <c r="AL54" s="12">
        <v>0</v>
      </c>
      <c r="AM54" s="24"/>
      <c r="AO54" s="12">
        <v>457</v>
      </c>
      <c r="AP54" s="13"/>
      <c r="AQ54" s="13"/>
      <c r="AR54" s="19">
        <v>3</v>
      </c>
      <c r="AS54" s="13"/>
      <c r="AT54" s="3"/>
      <c r="AU54" s="2"/>
      <c r="AV54" s="2"/>
      <c r="AY54" s="2"/>
    </row>
    <row r="55" spans="1:52" x14ac:dyDescent="0.25">
      <c r="A55" s="1" t="s">
        <v>2</v>
      </c>
      <c r="B55" s="2">
        <v>2.6</v>
      </c>
      <c r="C55" s="74">
        <f t="shared" si="0"/>
        <v>2.9076</v>
      </c>
      <c r="D55" s="70">
        <v>-110.999</v>
      </c>
      <c r="E55" s="10">
        <v>43.156999999999996</v>
      </c>
      <c r="F55" s="17">
        <v>7</v>
      </c>
      <c r="G55" s="1">
        <v>1966</v>
      </c>
      <c r="H55">
        <v>6</v>
      </c>
      <c r="I55">
        <v>11</v>
      </c>
      <c r="J55">
        <v>10</v>
      </c>
      <c r="K55">
        <v>46</v>
      </c>
      <c r="L55">
        <v>39.1</v>
      </c>
      <c r="M55" s="73">
        <f t="shared" si="1"/>
        <v>0.25600000000000001</v>
      </c>
      <c r="N55" s="2">
        <v>0.01</v>
      </c>
      <c r="O55" s="3" t="s">
        <v>235</v>
      </c>
      <c r="P55" s="80"/>
      <c r="Q55" s="67">
        <f>Y55</f>
        <v>2.9076</v>
      </c>
      <c r="R55" s="72">
        <f>X55</f>
        <v>0.25600000000000001</v>
      </c>
      <c r="S55" s="44"/>
      <c r="T55" s="14"/>
      <c r="V55" s="56"/>
      <c r="W55" s="58">
        <v>2.6</v>
      </c>
      <c r="X55" s="72">
        <v>0.25600000000000001</v>
      </c>
      <c r="Y55" s="56">
        <f>0.791*W55+0.851</f>
        <v>2.9076</v>
      </c>
      <c r="Z55" s="42"/>
      <c r="AA55" s="72"/>
      <c r="AB55" s="56"/>
      <c r="AC55" s="44"/>
      <c r="AD55" s="72"/>
      <c r="AE55" s="56"/>
      <c r="AF55" s="45"/>
      <c r="AG55" s="72"/>
      <c r="AH55" s="56"/>
      <c r="AI55" s="45"/>
      <c r="AJ55" s="13"/>
      <c r="AK55" s="12"/>
      <c r="AL55" s="12"/>
      <c r="AM55" s="24"/>
      <c r="AO55" s="12"/>
      <c r="AP55" s="13"/>
      <c r="AQ55" s="13"/>
      <c r="AR55" s="13">
        <v>2.6</v>
      </c>
      <c r="AS55" s="13"/>
      <c r="AT55" s="3"/>
      <c r="AU55" s="2"/>
      <c r="AV55" s="2"/>
      <c r="AY55" s="2"/>
    </row>
    <row r="56" spans="1:52" x14ac:dyDescent="0.25">
      <c r="A56" s="1" t="s">
        <v>2</v>
      </c>
      <c r="B56" s="2">
        <v>2.8</v>
      </c>
      <c r="C56" s="74">
        <f t="shared" si="0"/>
        <v>3.0657999999999999</v>
      </c>
      <c r="D56" s="70">
        <v>-111.535</v>
      </c>
      <c r="E56" s="10">
        <v>42.744</v>
      </c>
      <c r="F56" s="17">
        <v>7</v>
      </c>
      <c r="G56" s="1">
        <v>1966</v>
      </c>
      <c r="H56">
        <v>6</v>
      </c>
      <c r="I56">
        <v>19</v>
      </c>
      <c r="J56">
        <v>7</v>
      </c>
      <c r="K56">
        <v>38</v>
      </c>
      <c r="L56">
        <v>18.3</v>
      </c>
      <c r="M56" s="73">
        <f t="shared" si="1"/>
        <v>0.25600000000000001</v>
      </c>
      <c r="N56" s="2">
        <v>0.01</v>
      </c>
      <c r="O56" s="3" t="s">
        <v>235</v>
      </c>
      <c r="P56" s="80"/>
      <c r="Q56" s="67">
        <f>Y56</f>
        <v>3.0657999999999999</v>
      </c>
      <c r="R56" s="72">
        <f>X56</f>
        <v>0.25600000000000001</v>
      </c>
      <c r="S56" s="44"/>
      <c r="T56" s="14"/>
      <c r="V56" s="56"/>
      <c r="W56" s="58">
        <v>2.8</v>
      </c>
      <c r="X56" s="72">
        <v>0.25600000000000001</v>
      </c>
      <c r="Y56" s="56">
        <f>0.791*W56+0.851</f>
        <v>3.0657999999999999</v>
      </c>
      <c r="Z56" s="42"/>
      <c r="AA56" s="72"/>
      <c r="AB56" s="56"/>
      <c r="AC56" s="44"/>
      <c r="AD56" s="72"/>
      <c r="AE56" s="56"/>
      <c r="AF56" s="45"/>
      <c r="AG56" s="72"/>
      <c r="AH56" s="56"/>
      <c r="AI56" s="45"/>
      <c r="AJ56" s="13"/>
      <c r="AK56" s="12"/>
      <c r="AL56" s="12"/>
      <c r="AM56" s="24"/>
      <c r="AO56" s="12"/>
      <c r="AP56" s="13"/>
      <c r="AQ56" s="13"/>
      <c r="AR56" s="13">
        <v>2.8</v>
      </c>
      <c r="AS56" s="13"/>
      <c r="AT56" s="3"/>
      <c r="AU56" s="2"/>
      <c r="AV56" s="2"/>
      <c r="AY56" s="2"/>
    </row>
    <row r="57" spans="1:52" x14ac:dyDescent="0.25">
      <c r="A57" s="1" t="s">
        <v>1</v>
      </c>
      <c r="B57" s="2">
        <v>3.7</v>
      </c>
      <c r="C57" s="74">
        <f t="shared" si="0"/>
        <v>3.0040229000000003</v>
      </c>
      <c r="D57" s="70">
        <v>-114.3</v>
      </c>
      <c r="E57" s="10">
        <v>37.4</v>
      </c>
      <c r="F57" s="17">
        <v>33</v>
      </c>
      <c r="G57" s="1">
        <v>1966</v>
      </c>
      <c r="H57">
        <v>8</v>
      </c>
      <c r="I57">
        <v>18</v>
      </c>
      <c r="J57">
        <v>9</v>
      </c>
      <c r="K57">
        <v>28</v>
      </c>
      <c r="L57">
        <v>56.9</v>
      </c>
      <c r="M57" s="73">
        <f t="shared" si="1"/>
        <v>0.40100000000000002</v>
      </c>
      <c r="N57" s="2">
        <v>0.01</v>
      </c>
      <c r="O57" s="3" t="s">
        <v>235</v>
      </c>
      <c r="P57" s="80"/>
      <c r="Q57" s="67">
        <f>AE57</f>
        <v>3.0040229000000003</v>
      </c>
      <c r="R57" s="72">
        <f>AD57</f>
        <v>0.40100000000000002</v>
      </c>
      <c r="S57" s="44"/>
      <c r="T57" s="14"/>
      <c r="V57" s="56"/>
      <c r="W57" s="42"/>
      <c r="Y57" s="56"/>
      <c r="Z57" s="42"/>
      <c r="AA57" s="72"/>
      <c r="AB57" s="56"/>
      <c r="AC57" s="57">
        <v>3.7</v>
      </c>
      <c r="AD57" s="72">
        <v>0.40100000000000002</v>
      </c>
      <c r="AE57" s="56">
        <f>0.791*(1.697*AC57-3.557)+0.851</f>
        <v>3.0040229000000003</v>
      </c>
      <c r="AF57" s="45"/>
      <c r="AG57" s="72"/>
      <c r="AH57" s="56"/>
      <c r="AI57" s="45" t="s">
        <v>11</v>
      </c>
      <c r="AJ57" s="13">
        <v>3.7</v>
      </c>
      <c r="AK57" s="12">
        <v>0</v>
      </c>
      <c r="AL57" s="12">
        <v>0</v>
      </c>
      <c r="AM57" s="24"/>
      <c r="AO57" s="12">
        <v>41</v>
      </c>
      <c r="AP57" s="13"/>
      <c r="AQ57" s="13"/>
      <c r="AR57" s="13"/>
      <c r="AS57" s="13"/>
      <c r="AT57" s="3"/>
      <c r="AU57" s="2"/>
      <c r="AV57" s="2"/>
      <c r="AY57" s="2"/>
    </row>
    <row r="58" spans="1:52" x14ac:dyDescent="0.25">
      <c r="A58" s="1" t="s">
        <v>1</v>
      </c>
      <c r="B58" s="2">
        <v>3.6</v>
      </c>
      <c r="C58" s="74">
        <f t="shared" si="0"/>
        <v>2.8697902000000006</v>
      </c>
      <c r="D58" s="70">
        <v>-114.3</v>
      </c>
      <c r="E58" s="10">
        <v>37.299999999999997</v>
      </c>
      <c r="F58" s="17">
        <v>33</v>
      </c>
      <c r="G58" s="1">
        <v>1966</v>
      </c>
      <c r="H58">
        <v>8</v>
      </c>
      <c r="I58">
        <v>20</v>
      </c>
      <c r="J58">
        <v>8</v>
      </c>
      <c r="K58">
        <v>22</v>
      </c>
      <c r="L58">
        <v>3.4</v>
      </c>
      <c r="M58" s="73">
        <f t="shared" si="1"/>
        <v>0.40100000000000002</v>
      </c>
      <c r="N58" s="2">
        <v>0.01</v>
      </c>
      <c r="O58" s="3" t="s">
        <v>235</v>
      </c>
      <c r="P58" s="80"/>
      <c r="Q58" s="67">
        <f>AE58</f>
        <v>2.8697902000000006</v>
      </c>
      <c r="R58" s="72">
        <f>AD58</f>
        <v>0.40100000000000002</v>
      </c>
      <c r="S58" s="44"/>
      <c r="T58" s="14"/>
      <c r="V58" s="56"/>
      <c r="W58" s="42"/>
      <c r="Y58" s="56"/>
      <c r="Z58" s="42"/>
      <c r="AA58" s="72"/>
      <c r="AB58" s="56"/>
      <c r="AC58" s="57">
        <v>3.6</v>
      </c>
      <c r="AD58" s="72">
        <v>0.40100000000000002</v>
      </c>
      <c r="AE58" s="56">
        <f>0.791*(1.697*AC58-3.557)+0.851</f>
        <v>2.8697902000000006</v>
      </c>
      <c r="AF58" s="45"/>
      <c r="AG58" s="72"/>
      <c r="AH58" s="56"/>
      <c r="AI58" s="45">
        <v>0</v>
      </c>
      <c r="AJ58" s="13">
        <v>3.6</v>
      </c>
      <c r="AK58" s="12">
        <v>0</v>
      </c>
      <c r="AL58" s="12">
        <v>0</v>
      </c>
      <c r="AM58" s="24"/>
      <c r="AO58" s="12">
        <v>41</v>
      </c>
      <c r="AP58" s="13"/>
      <c r="AQ58" s="13"/>
      <c r="AR58" s="13"/>
      <c r="AS58" s="13"/>
      <c r="AT58" s="3"/>
      <c r="AU58" s="2"/>
      <c r="AV58" s="2"/>
      <c r="AY58" s="2"/>
    </row>
    <row r="59" spans="1:52" x14ac:dyDescent="0.25">
      <c r="A59" s="1" t="s">
        <v>2</v>
      </c>
      <c r="B59" s="2">
        <v>3.5</v>
      </c>
      <c r="C59" s="74">
        <f t="shared" si="0"/>
        <v>3.6194999999999999</v>
      </c>
      <c r="D59" s="70">
        <v>-112.254</v>
      </c>
      <c r="E59" s="10">
        <v>36.505000000000003</v>
      </c>
      <c r="F59" s="17">
        <v>7</v>
      </c>
      <c r="G59" s="1">
        <v>1966</v>
      </c>
      <c r="H59">
        <v>9</v>
      </c>
      <c r="I59">
        <v>3</v>
      </c>
      <c r="J59">
        <v>7</v>
      </c>
      <c r="K59">
        <v>53</v>
      </c>
      <c r="L59">
        <v>18.600000000000001</v>
      </c>
      <c r="M59" s="73">
        <f t="shared" si="1"/>
        <v>0.25600000000000001</v>
      </c>
      <c r="N59" s="2">
        <v>0.01</v>
      </c>
      <c r="O59" s="3" t="s">
        <v>235</v>
      </c>
      <c r="P59" s="80"/>
      <c r="Q59" s="67">
        <f>Y59</f>
        <v>3.6194999999999999</v>
      </c>
      <c r="R59" s="72">
        <f>X59</f>
        <v>0.25600000000000001</v>
      </c>
      <c r="S59" s="44"/>
      <c r="T59" s="14"/>
      <c r="V59" s="56"/>
      <c r="W59" s="58">
        <v>3.5</v>
      </c>
      <c r="X59" s="72">
        <v>0.25600000000000001</v>
      </c>
      <c r="Y59" s="56">
        <f>0.791*W59+0.851</f>
        <v>3.6194999999999999</v>
      </c>
      <c r="Z59" s="42"/>
      <c r="AA59" s="72"/>
      <c r="AB59" s="56"/>
      <c r="AC59" s="44"/>
      <c r="AD59" s="72"/>
      <c r="AE59" s="56"/>
      <c r="AF59" s="45"/>
      <c r="AG59" s="72"/>
      <c r="AH59" s="56"/>
      <c r="AI59" s="45"/>
      <c r="AJ59" s="13"/>
      <c r="AK59" s="12"/>
      <c r="AL59" s="12"/>
      <c r="AM59" s="24"/>
      <c r="AO59" s="12"/>
      <c r="AP59" s="13"/>
      <c r="AQ59" s="13"/>
      <c r="AR59" s="13">
        <v>3.5</v>
      </c>
      <c r="AS59" s="13"/>
      <c r="AT59" s="3"/>
      <c r="AU59" s="2"/>
      <c r="AV59" s="2"/>
      <c r="AY59" s="2"/>
    </row>
    <row r="60" spans="1:52" x14ac:dyDescent="0.25">
      <c r="A60" s="1" t="s">
        <v>1</v>
      </c>
      <c r="B60" s="2">
        <v>4.4000000000000004</v>
      </c>
      <c r="C60" s="74">
        <f t="shared" si="0"/>
        <v>3.9436518000000009</v>
      </c>
      <c r="D60" s="70">
        <v>-111</v>
      </c>
      <c r="E60" s="10">
        <v>43.2</v>
      </c>
      <c r="F60" s="17">
        <v>33</v>
      </c>
      <c r="G60" s="1">
        <v>1966</v>
      </c>
      <c r="H60">
        <v>10</v>
      </c>
      <c r="I60">
        <v>8</v>
      </c>
      <c r="J60">
        <v>15</v>
      </c>
      <c r="K60">
        <v>29</v>
      </c>
      <c r="L60">
        <v>53.8</v>
      </c>
      <c r="M60" s="73">
        <f t="shared" si="1"/>
        <v>0.40100000000000002</v>
      </c>
      <c r="N60" s="2">
        <v>0.01</v>
      </c>
      <c r="O60" s="3" t="s">
        <v>235</v>
      </c>
      <c r="P60" s="80"/>
      <c r="Q60" s="67">
        <f>AE60</f>
        <v>3.9436518000000009</v>
      </c>
      <c r="R60" s="72">
        <f>AD60</f>
        <v>0.40100000000000002</v>
      </c>
      <c r="S60" s="44"/>
      <c r="T60" s="14"/>
      <c r="V60" s="56"/>
      <c r="W60" s="42"/>
      <c r="Y60" s="56"/>
      <c r="Z60" s="42"/>
      <c r="AA60" s="72"/>
      <c r="AB60" s="56"/>
      <c r="AC60" s="57">
        <v>4.4000000000000004</v>
      </c>
      <c r="AD60" s="72">
        <v>0.40100000000000002</v>
      </c>
      <c r="AE60" s="56">
        <f>0.791*(1.697*AC60-3.557)+0.851</f>
        <v>3.9436518000000009</v>
      </c>
      <c r="AF60" s="45"/>
      <c r="AG60" s="72"/>
      <c r="AH60" s="56"/>
      <c r="AI60" s="45">
        <v>0</v>
      </c>
      <c r="AJ60" s="13">
        <v>4.4000000000000004</v>
      </c>
      <c r="AK60" s="12">
        <v>0</v>
      </c>
      <c r="AL60" s="12">
        <v>0</v>
      </c>
      <c r="AM60" s="24"/>
      <c r="AO60" s="12">
        <v>457</v>
      </c>
      <c r="AP60" s="13"/>
      <c r="AQ60" s="13"/>
      <c r="AR60" s="13"/>
      <c r="AS60" s="13"/>
      <c r="AT60" s="3"/>
      <c r="AU60" s="2"/>
      <c r="AV60" s="2"/>
      <c r="AY60" s="2"/>
    </row>
    <row r="61" spans="1:52" x14ac:dyDescent="0.25">
      <c r="A61" s="1" t="s">
        <v>1</v>
      </c>
      <c r="B61" s="2">
        <v>3.7</v>
      </c>
      <c r="C61" s="74">
        <f t="shared" si="0"/>
        <v>3.0040229000000003</v>
      </c>
      <c r="D61" s="70">
        <v>-111</v>
      </c>
      <c r="E61" s="10">
        <v>43.2</v>
      </c>
      <c r="F61" s="17">
        <v>33</v>
      </c>
      <c r="G61" s="1">
        <v>1966</v>
      </c>
      <c r="H61">
        <v>10</v>
      </c>
      <c r="I61">
        <v>27</v>
      </c>
      <c r="J61">
        <v>17</v>
      </c>
      <c r="K61">
        <v>15</v>
      </c>
      <c r="L61">
        <v>11</v>
      </c>
      <c r="M61" s="73">
        <f t="shared" si="1"/>
        <v>0.40100000000000002</v>
      </c>
      <c r="N61" s="2">
        <v>0.01</v>
      </c>
      <c r="O61" s="3" t="s">
        <v>235</v>
      </c>
      <c r="P61" s="80"/>
      <c r="Q61" s="67">
        <f>AE61</f>
        <v>3.0040229000000003</v>
      </c>
      <c r="R61" s="72">
        <f>AD61</f>
        <v>0.40100000000000002</v>
      </c>
      <c r="S61" s="44"/>
      <c r="T61" s="14"/>
      <c r="V61" s="56"/>
      <c r="W61" s="42"/>
      <c r="Y61" s="56"/>
      <c r="Z61" s="42"/>
      <c r="AA61" s="72"/>
      <c r="AB61" s="56"/>
      <c r="AC61" s="57">
        <v>3.7</v>
      </c>
      <c r="AD61" s="72">
        <v>0.40100000000000002</v>
      </c>
      <c r="AE61" s="56">
        <f>0.791*(1.697*AC61-3.557)+0.851</f>
        <v>3.0040229000000003</v>
      </c>
      <c r="AF61" s="45"/>
      <c r="AG61" s="72"/>
      <c r="AH61" s="56"/>
      <c r="AI61" s="45">
        <v>0</v>
      </c>
      <c r="AJ61" s="13">
        <v>3.7</v>
      </c>
      <c r="AK61" s="12">
        <v>0</v>
      </c>
      <c r="AL61" s="12">
        <v>0</v>
      </c>
      <c r="AM61" s="24"/>
      <c r="AO61" s="12">
        <v>457</v>
      </c>
      <c r="AP61" s="13"/>
      <c r="AQ61" s="13"/>
      <c r="AR61" s="13"/>
      <c r="AS61" s="13"/>
      <c r="AT61" s="3"/>
      <c r="AU61" s="2"/>
      <c r="AV61" s="2"/>
      <c r="AY61" s="2"/>
    </row>
    <row r="62" spans="1:52" x14ac:dyDescent="0.25">
      <c r="A62" s="1" t="s">
        <v>1</v>
      </c>
      <c r="B62" s="2">
        <v>3.7</v>
      </c>
      <c r="C62" s="74">
        <f t="shared" si="0"/>
        <v>3.0040229000000003</v>
      </c>
      <c r="D62" s="70">
        <v>-113.9</v>
      </c>
      <c r="E62" s="10">
        <v>36.200000000000003</v>
      </c>
      <c r="F62" s="17">
        <v>26</v>
      </c>
      <c r="G62" s="1">
        <v>1966</v>
      </c>
      <c r="H62">
        <v>12</v>
      </c>
      <c r="I62">
        <v>1</v>
      </c>
      <c r="J62">
        <v>9</v>
      </c>
      <c r="K62">
        <v>20</v>
      </c>
      <c r="L62">
        <v>40.9</v>
      </c>
      <c r="M62" s="73">
        <f t="shared" si="1"/>
        <v>0.40100000000000002</v>
      </c>
      <c r="N62" s="2">
        <v>0.01</v>
      </c>
      <c r="O62" s="3" t="s">
        <v>235</v>
      </c>
      <c r="P62" s="80"/>
      <c r="Q62" s="67">
        <f>AE62</f>
        <v>3.0040229000000003</v>
      </c>
      <c r="R62" s="72">
        <f>AD62</f>
        <v>0.40100000000000002</v>
      </c>
      <c r="S62" s="44"/>
      <c r="T62" s="14"/>
      <c r="V62" s="56"/>
      <c r="W62" s="42"/>
      <c r="Y62" s="56"/>
      <c r="Z62" s="42"/>
      <c r="AA62" s="72"/>
      <c r="AB62" s="56"/>
      <c r="AC62" s="57">
        <v>3.7</v>
      </c>
      <c r="AD62" s="72">
        <v>0.40100000000000002</v>
      </c>
      <c r="AE62" s="56">
        <f>0.791*(1.697*AC62-3.557)+0.851</f>
        <v>3.0040229000000003</v>
      </c>
      <c r="AF62" s="45"/>
      <c r="AG62" s="72"/>
      <c r="AH62" s="56"/>
      <c r="AI62" s="45">
        <v>0</v>
      </c>
      <c r="AJ62" s="13">
        <v>3.7</v>
      </c>
      <c r="AK62" s="12">
        <v>0</v>
      </c>
      <c r="AL62" s="12">
        <v>0</v>
      </c>
      <c r="AM62" s="24"/>
      <c r="AO62" s="12">
        <v>42</v>
      </c>
      <c r="AP62" s="13"/>
      <c r="AQ62" s="13"/>
      <c r="AR62" s="13"/>
      <c r="AS62" s="13"/>
      <c r="AT62" s="3"/>
      <c r="AU62" s="2"/>
      <c r="AV62" s="2"/>
      <c r="AY62" s="2"/>
    </row>
    <row r="63" spans="1:52" x14ac:dyDescent="0.25">
      <c r="A63" s="1" t="s">
        <v>2</v>
      </c>
      <c r="B63" s="2">
        <v>2.7</v>
      </c>
      <c r="C63" s="74">
        <f t="shared" si="0"/>
        <v>2.9867000000000004</v>
      </c>
      <c r="D63" s="70">
        <v>-111.087</v>
      </c>
      <c r="E63" s="10">
        <v>42.832000000000001</v>
      </c>
      <c r="F63" s="17">
        <v>7</v>
      </c>
      <c r="G63" s="1">
        <v>1966</v>
      </c>
      <c r="H63">
        <v>12</v>
      </c>
      <c r="I63">
        <v>16</v>
      </c>
      <c r="J63">
        <v>10</v>
      </c>
      <c r="K63">
        <v>23</v>
      </c>
      <c r="L63">
        <v>55.5</v>
      </c>
      <c r="M63" s="73">
        <f t="shared" si="1"/>
        <v>0.25600000000000001</v>
      </c>
      <c r="N63" s="2">
        <v>0.01</v>
      </c>
      <c r="O63" s="3" t="s">
        <v>235</v>
      </c>
      <c r="P63" s="80"/>
      <c r="Q63" s="67">
        <f>Y63</f>
        <v>2.9867000000000004</v>
      </c>
      <c r="R63" s="72">
        <f>X63</f>
        <v>0.25600000000000001</v>
      </c>
      <c r="S63" s="44"/>
      <c r="T63" s="14"/>
      <c r="V63" s="56"/>
      <c r="W63" s="58">
        <v>2.7</v>
      </c>
      <c r="X63" s="72">
        <v>0.25600000000000001</v>
      </c>
      <c r="Y63" s="56">
        <f>0.791*W63+0.851</f>
        <v>2.9867000000000004</v>
      </c>
      <c r="Z63" s="42"/>
      <c r="AA63" s="72"/>
      <c r="AB63" s="56"/>
      <c r="AC63" s="44"/>
      <c r="AD63" s="72"/>
      <c r="AE63" s="56"/>
      <c r="AF63" s="45"/>
      <c r="AG63" s="72"/>
      <c r="AH63" s="56"/>
      <c r="AI63" s="45"/>
      <c r="AJ63" s="13"/>
      <c r="AK63" s="12"/>
      <c r="AL63" s="12"/>
      <c r="AM63" s="24"/>
      <c r="AO63" s="12"/>
      <c r="AP63" s="13"/>
      <c r="AQ63" s="13"/>
      <c r="AR63" s="13">
        <v>2.7</v>
      </c>
      <c r="AS63" s="13"/>
      <c r="AT63" s="3"/>
      <c r="AU63" s="2"/>
      <c r="AV63" s="2"/>
      <c r="AY63" s="2"/>
    </row>
    <row r="64" spans="1:52" x14ac:dyDescent="0.25">
      <c r="A64" s="1" t="s">
        <v>2</v>
      </c>
      <c r="B64" s="2">
        <v>3.9</v>
      </c>
      <c r="C64" s="74">
        <f t="shared" si="0"/>
        <v>3.9359000000000002</v>
      </c>
      <c r="D64" s="70">
        <v>-111.474</v>
      </c>
      <c r="E64" s="10">
        <v>42.975999999999999</v>
      </c>
      <c r="F64" s="17">
        <v>7</v>
      </c>
      <c r="G64" s="1">
        <v>1967</v>
      </c>
      <c r="H64">
        <v>4</v>
      </c>
      <c r="I64">
        <v>8</v>
      </c>
      <c r="J64">
        <v>21</v>
      </c>
      <c r="K64">
        <v>42</v>
      </c>
      <c r="L64">
        <v>9.3000000000000007</v>
      </c>
      <c r="M64" s="73">
        <f t="shared" si="1"/>
        <v>0.22900000000000001</v>
      </c>
      <c r="N64" s="2">
        <v>0.01</v>
      </c>
      <c r="O64" s="3" t="s">
        <v>235</v>
      </c>
      <c r="P64" s="80"/>
      <c r="Q64" s="67">
        <f>V64</f>
        <v>3.9359000000000002</v>
      </c>
      <c r="R64" s="72">
        <f>U64</f>
        <v>0.22900000000000001</v>
      </c>
      <c r="S64" s="57">
        <v>3.9</v>
      </c>
      <c r="T64" s="14" t="s">
        <v>3</v>
      </c>
      <c r="U64" s="72">
        <v>0.22900000000000001</v>
      </c>
      <c r="V64" s="56">
        <f>0.791*S64+0.851</f>
        <v>3.9359000000000002</v>
      </c>
      <c r="W64" s="42"/>
      <c r="Y64" s="56"/>
      <c r="Z64" s="42"/>
      <c r="AA64" s="72"/>
      <c r="AB64" s="56"/>
      <c r="AC64" s="44">
        <v>4.2</v>
      </c>
      <c r="AD64" s="72">
        <v>0.40100000000000002</v>
      </c>
      <c r="AE64" s="56">
        <f>0.791*(1.697*AC64-3.557)+0.851</f>
        <v>3.6751864000000007</v>
      </c>
      <c r="AF64" s="45"/>
      <c r="AG64" s="72"/>
      <c r="AH64" s="56"/>
      <c r="AI64" s="45"/>
      <c r="AJ64" s="13">
        <v>4.2</v>
      </c>
      <c r="AK64" s="12"/>
      <c r="AL64" s="12"/>
      <c r="AM64" s="24"/>
      <c r="AO64" s="12"/>
      <c r="AP64" s="13"/>
      <c r="AQ64" s="13"/>
      <c r="AR64" s="13"/>
      <c r="AS64" s="13">
        <v>3.9</v>
      </c>
      <c r="AT64" s="3" t="s">
        <v>3</v>
      </c>
      <c r="AU64" s="2"/>
      <c r="AV64" s="2"/>
      <c r="AY64" s="2"/>
    </row>
    <row r="65" spans="1:51" x14ac:dyDescent="0.25">
      <c r="A65" s="1" t="s">
        <v>1</v>
      </c>
      <c r="B65" s="2">
        <v>4.7</v>
      </c>
      <c r="C65" s="74">
        <f t="shared" si="0"/>
        <v>4.3463499000000008</v>
      </c>
      <c r="D65" s="70">
        <v>-108.77</v>
      </c>
      <c r="E65" s="10">
        <v>43.41</v>
      </c>
      <c r="F65" s="17">
        <v>5</v>
      </c>
      <c r="G65" s="1">
        <v>1967</v>
      </c>
      <c r="H65">
        <v>4</v>
      </c>
      <c r="I65">
        <v>26</v>
      </c>
      <c r="J65">
        <v>10</v>
      </c>
      <c r="K65">
        <v>17</v>
      </c>
      <c r="L65">
        <v>59.4</v>
      </c>
      <c r="M65" s="73">
        <f t="shared" si="1"/>
        <v>0.40100000000000002</v>
      </c>
      <c r="N65" s="2">
        <v>0.01</v>
      </c>
      <c r="O65" s="3" t="s">
        <v>235</v>
      </c>
      <c r="P65" s="80"/>
      <c r="Q65" s="67">
        <f>AE65</f>
        <v>4.3463499000000008</v>
      </c>
      <c r="R65" s="72">
        <f>AD65</f>
        <v>0.40100000000000002</v>
      </c>
      <c r="S65" s="44"/>
      <c r="T65" s="14"/>
      <c r="V65" s="56"/>
      <c r="W65" s="42"/>
      <c r="Y65" s="56"/>
      <c r="Z65" s="42"/>
      <c r="AA65" s="72"/>
      <c r="AB65" s="56"/>
      <c r="AC65" s="57">
        <v>4.7</v>
      </c>
      <c r="AD65" s="72">
        <v>0.40100000000000002</v>
      </c>
      <c r="AE65" s="56">
        <f>0.791*(1.697*AC65-3.557)+0.851</f>
        <v>4.3463499000000008</v>
      </c>
      <c r="AF65" s="45"/>
      <c r="AG65" s="72"/>
      <c r="AH65" s="56"/>
      <c r="AI65" s="45">
        <v>0</v>
      </c>
      <c r="AJ65" s="13">
        <v>4.7</v>
      </c>
      <c r="AK65" s="12">
        <v>0</v>
      </c>
      <c r="AL65" s="12">
        <v>0</v>
      </c>
      <c r="AM65" s="24"/>
      <c r="AO65" s="12">
        <v>460</v>
      </c>
      <c r="AP65" s="13"/>
      <c r="AQ65" s="13"/>
      <c r="AR65" s="13"/>
      <c r="AS65" s="13"/>
      <c r="AT65" s="3"/>
      <c r="AU65" s="2"/>
      <c r="AV65" s="2"/>
      <c r="AY65" s="2"/>
    </row>
    <row r="66" spans="1:51" x14ac:dyDescent="0.25">
      <c r="A66" s="1" t="s">
        <v>1</v>
      </c>
      <c r="B66" s="2">
        <v>4</v>
      </c>
      <c r="C66" s="74">
        <f t="shared" ref="C66:C129" si="8">Q66</f>
        <v>3.4067210000000006</v>
      </c>
      <c r="D66" s="70">
        <v>-111</v>
      </c>
      <c r="E66" s="10">
        <v>43</v>
      </c>
      <c r="F66" s="17">
        <v>33</v>
      </c>
      <c r="G66" s="1">
        <v>1967</v>
      </c>
      <c r="H66">
        <v>6</v>
      </c>
      <c r="I66">
        <v>26</v>
      </c>
      <c r="J66">
        <v>22</v>
      </c>
      <c r="K66">
        <v>31</v>
      </c>
      <c r="L66">
        <v>2.8</v>
      </c>
      <c r="M66" s="73">
        <f t="shared" ref="M66:M129" si="9">R66</f>
        <v>0.40100000000000002</v>
      </c>
      <c r="N66" s="2">
        <v>0.01</v>
      </c>
      <c r="O66" s="3" t="s">
        <v>235</v>
      </c>
      <c r="P66" s="80"/>
      <c r="Q66" s="67">
        <f>AE66</f>
        <v>3.4067210000000006</v>
      </c>
      <c r="R66" s="72">
        <f>AD66</f>
        <v>0.40100000000000002</v>
      </c>
      <c r="S66" s="44"/>
      <c r="T66" s="14"/>
      <c r="V66" s="56"/>
      <c r="W66" s="42"/>
      <c r="Y66" s="56"/>
      <c r="Z66" s="42"/>
      <c r="AA66" s="72"/>
      <c r="AB66" s="56"/>
      <c r="AC66" s="59">
        <v>4</v>
      </c>
      <c r="AD66" s="72">
        <v>0.40100000000000002</v>
      </c>
      <c r="AE66" s="56">
        <f>0.791*(1.697*AC66-3.557)+0.851</f>
        <v>3.4067210000000006</v>
      </c>
      <c r="AF66" s="45"/>
      <c r="AG66" s="72"/>
      <c r="AH66" s="56"/>
      <c r="AI66" s="45">
        <v>0</v>
      </c>
      <c r="AJ66" s="19">
        <v>4</v>
      </c>
      <c r="AK66" s="12">
        <v>0</v>
      </c>
      <c r="AL66" s="12">
        <v>0</v>
      </c>
      <c r="AM66" s="24"/>
      <c r="AO66" s="12">
        <v>457</v>
      </c>
      <c r="AP66" s="13"/>
      <c r="AQ66" s="13"/>
      <c r="AR66" s="13"/>
      <c r="AS66" s="13"/>
      <c r="AT66" s="3"/>
      <c r="AU66" s="2"/>
      <c r="AV66" s="2"/>
      <c r="AY66" s="2"/>
    </row>
    <row r="67" spans="1:51" x14ac:dyDescent="0.25">
      <c r="A67" s="1" t="s">
        <v>2</v>
      </c>
      <c r="B67" s="2">
        <v>2.8</v>
      </c>
      <c r="C67" s="74">
        <f t="shared" si="8"/>
        <v>3.0657999999999999</v>
      </c>
      <c r="D67" s="70">
        <v>-111.006</v>
      </c>
      <c r="E67" s="10">
        <v>42.762999999999998</v>
      </c>
      <c r="F67" s="17">
        <v>7</v>
      </c>
      <c r="G67" s="1">
        <v>1967</v>
      </c>
      <c r="H67">
        <v>8</v>
      </c>
      <c r="I67">
        <v>19</v>
      </c>
      <c r="J67">
        <v>10</v>
      </c>
      <c r="K67">
        <v>17</v>
      </c>
      <c r="L67">
        <v>50.4</v>
      </c>
      <c r="M67" s="73">
        <f t="shared" si="9"/>
        <v>0.25600000000000001</v>
      </c>
      <c r="N67" s="2">
        <v>0.01</v>
      </c>
      <c r="O67" s="3" t="s">
        <v>235</v>
      </c>
      <c r="P67" s="80"/>
      <c r="Q67" s="67">
        <f>Y67</f>
        <v>3.0657999999999999</v>
      </c>
      <c r="R67" s="72">
        <f>X67</f>
        <v>0.25600000000000001</v>
      </c>
      <c r="S67" s="44"/>
      <c r="T67" s="14"/>
      <c r="V67" s="56"/>
      <c r="W67" s="58">
        <v>2.8</v>
      </c>
      <c r="X67" s="72">
        <v>0.25600000000000001</v>
      </c>
      <c r="Y67" s="56">
        <f>0.791*W67+0.851</f>
        <v>3.0657999999999999</v>
      </c>
      <c r="Z67" s="42"/>
      <c r="AA67" s="72"/>
      <c r="AB67" s="56"/>
      <c r="AC67" s="44"/>
      <c r="AD67" s="72"/>
      <c r="AE67" s="56"/>
      <c r="AF67" s="45"/>
      <c r="AG67" s="72"/>
      <c r="AH67" s="56"/>
      <c r="AI67" s="45"/>
      <c r="AJ67" s="13"/>
      <c r="AK67" s="12"/>
      <c r="AL67" s="12"/>
      <c r="AM67" s="24"/>
      <c r="AO67" s="12"/>
      <c r="AP67" s="13"/>
      <c r="AQ67" s="13"/>
      <c r="AR67" s="13">
        <v>2.8</v>
      </c>
      <c r="AS67" s="13"/>
      <c r="AT67" s="3"/>
      <c r="AU67" s="2"/>
      <c r="AV67" s="2"/>
      <c r="AY67" s="2"/>
    </row>
    <row r="68" spans="1:51" x14ac:dyDescent="0.25">
      <c r="A68" s="1" t="s">
        <v>2</v>
      </c>
      <c r="B68" s="2">
        <v>2.8</v>
      </c>
      <c r="C68" s="74">
        <f t="shared" si="8"/>
        <v>3.0657999999999999</v>
      </c>
      <c r="D68" s="70">
        <v>-110.88500000000001</v>
      </c>
      <c r="E68" s="10">
        <v>42.954999999999998</v>
      </c>
      <c r="F68" s="17">
        <v>7</v>
      </c>
      <c r="G68" s="1">
        <v>1967</v>
      </c>
      <c r="H68">
        <v>8</v>
      </c>
      <c r="I68">
        <v>24</v>
      </c>
      <c r="J68">
        <v>11</v>
      </c>
      <c r="K68">
        <v>53</v>
      </c>
      <c r="L68">
        <v>49.2</v>
      </c>
      <c r="M68" s="73">
        <f t="shared" si="9"/>
        <v>0.25600000000000001</v>
      </c>
      <c r="N68" s="2">
        <v>0.01</v>
      </c>
      <c r="O68" s="3" t="s">
        <v>235</v>
      </c>
      <c r="P68" s="80"/>
      <c r="Q68" s="67">
        <f>Y68</f>
        <v>3.0657999999999999</v>
      </c>
      <c r="R68" s="72">
        <f>X68</f>
        <v>0.25600000000000001</v>
      </c>
      <c r="S68" s="44"/>
      <c r="T68" s="14"/>
      <c r="V68" s="56"/>
      <c r="W68" s="58">
        <v>2.8</v>
      </c>
      <c r="X68" s="72">
        <v>0.25600000000000001</v>
      </c>
      <c r="Y68" s="56">
        <f>0.791*W68+0.851</f>
        <v>3.0657999999999999</v>
      </c>
      <c r="Z68" s="42"/>
      <c r="AA68" s="72"/>
      <c r="AB68" s="56"/>
      <c r="AC68" s="44"/>
      <c r="AD68" s="72"/>
      <c r="AE68" s="56"/>
      <c r="AF68" s="45"/>
      <c r="AG68" s="72"/>
      <c r="AH68" s="56"/>
      <c r="AI68" s="45"/>
      <c r="AJ68" s="13"/>
      <c r="AK68" s="12"/>
      <c r="AL68" s="12"/>
      <c r="AM68" s="24"/>
      <c r="AO68" s="12"/>
      <c r="AP68" s="13"/>
      <c r="AQ68" s="13"/>
      <c r="AR68" s="13">
        <v>2.8</v>
      </c>
      <c r="AS68" s="13"/>
      <c r="AT68" s="3"/>
      <c r="AU68" s="2"/>
      <c r="AV68" s="2"/>
      <c r="AY68" s="2"/>
    </row>
    <row r="69" spans="1:51" x14ac:dyDescent="0.25">
      <c r="A69" s="1" t="s">
        <v>1</v>
      </c>
      <c r="B69" s="2">
        <v>3.5</v>
      </c>
      <c r="C69" s="74">
        <f t="shared" si="8"/>
        <v>2.7355575000000005</v>
      </c>
      <c r="D69" s="70">
        <v>-111</v>
      </c>
      <c r="E69" s="10">
        <v>43</v>
      </c>
      <c r="F69" s="17">
        <v>33</v>
      </c>
      <c r="G69" s="1">
        <v>1967</v>
      </c>
      <c r="H69">
        <v>9</v>
      </c>
      <c r="I69">
        <v>11</v>
      </c>
      <c r="J69">
        <v>4</v>
      </c>
      <c r="K69">
        <v>10</v>
      </c>
      <c r="L69">
        <v>46.5</v>
      </c>
      <c r="M69" s="73">
        <f t="shared" si="9"/>
        <v>0.40100000000000002</v>
      </c>
      <c r="N69" s="2">
        <v>0.01</v>
      </c>
      <c r="O69" s="3" t="s">
        <v>235</v>
      </c>
      <c r="P69" s="80"/>
      <c r="Q69" s="67">
        <f>AE69</f>
        <v>2.7355575000000005</v>
      </c>
      <c r="R69" s="72">
        <f>AD69</f>
        <v>0.40100000000000002</v>
      </c>
      <c r="S69" s="44"/>
      <c r="T69" s="14"/>
      <c r="V69" s="56"/>
      <c r="W69" s="42"/>
      <c r="Y69" s="56"/>
      <c r="Z69" s="42"/>
      <c r="AA69" s="72"/>
      <c r="AB69" s="56"/>
      <c r="AC69" s="57">
        <v>3.5</v>
      </c>
      <c r="AD69" s="72">
        <v>0.40100000000000002</v>
      </c>
      <c r="AE69" s="56">
        <f>0.791*(1.697*AC69-3.557)+0.851</f>
        <v>2.7355575000000005</v>
      </c>
      <c r="AF69" s="45"/>
      <c r="AG69" s="72"/>
      <c r="AH69" s="56"/>
      <c r="AI69" s="45">
        <v>0</v>
      </c>
      <c r="AJ69" s="13">
        <v>3.5</v>
      </c>
      <c r="AK69" s="12">
        <v>0</v>
      </c>
      <c r="AL69" s="12">
        <v>0</v>
      </c>
      <c r="AM69" s="24"/>
      <c r="AO69" s="12">
        <v>457</v>
      </c>
      <c r="AP69" s="13"/>
      <c r="AQ69" s="13"/>
      <c r="AR69" s="13"/>
      <c r="AS69" s="13"/>
      <c r="AT69" s="3"/>
      <c r="AU69" s="2"/>
      <c r="AV69" s="2"/>
      <c r="AY69" s="2"/>
    </row>
    <row r="70" spans="1:51" x14ac:dyDescent="0.25">
      <c r="A70" s="1" t="s">
        <v>2</v>
      </c>
      <c r="B70" s="2">
        <v>2.6</v>
      </c>
      <c r="C70" s="74">
        <f t="shared" si="8"/>
        <v>2.9076</v>
      </c>
      <c r="D70" s="70">
        <v>-111.533</v>
      </c>
      <c r="E70" s="10">
        <v>42.619</v>
      </c>
      <c r="F70" s="17">
        <v>7</v>
      </c>
      <c r="G70" s="1">
        <v>1967</v>
      </c>
      <c r="H70">
        <v>10</v>
      </c>
      <c r="I70">
        <v>31</v>
      </c>
      <c r="J70">
        <v>6</v>
      </c>
      <c r="K70">
        <v>21</v>
      </c>
      <c r="L70">
        <v>48.6</v>
      </c>
      <c r="M70" s="73">
        <f t="shared" si="9"/>
        <v>0.25600000000000001</v>
      </c>
      <c r="N70" s="2">
        <v>0.01</v>
      </c>
      <c r="O70" s="3" t="s">
        <v>235</v>
      </c>
      <c r="P70" s="80"/>
      <c r="Q70" s="67">
        <f>Y70</f>
        <v>2.9076</v>
      </c>
      <c r="R70" s="72">
        <f>X70</f>
        <v>0.25600000000000001</v>
      </c>
      <c r="S70" s="44"/>
      <c r="T70" s="14"/>
      <c r="V70" s="56"/>
      <c r="W70" s="58">
        <v>2.6</v>
      </c>
      <c r="X70" s="72">
        <v>0.25600000000000001</v>
      </c>
      <c r="Y70" s="56">
        <f>0.791*W70+0.851</f>
        <v>2.9076</v>
      </c>
      <c r="Z70" s="42"/>
      <c r="AA70" s="72"/>
      <c r="AB70" s="56"/>
      <c r="AC70" s="44"/>
      <c r="AD70" s="72"/>
      <c r="AE70" s="56"/>
      <c r="AF70" s="45"/>
      <c r="AG70" s="72"/>
      <c r="AH70" s="56"/>
      <c r="AI70" s="45"/>
      <c r="AJ70" s="13"/>
      <c r="AK70" s="12"/>
      <c r="AL70" s="12"/>
      <c r="AM70" s="24"/>
      <c r="AO70" s="12"/>
      <c r="AP70" s="13"/>
      <c r="AQ70" s="13"/>
      <c r="AR70" s="13">
        <v>2.6</v>
      </c>
      <c r="AS70" s="13"/>
      <c r="AT70" s="3"/>
      <c r="AU70" s="2"/>
      <c r="AV70" s="2"/>
      <c r="AY70" s="2"/>
    </row>
    <row r="71" spans="1:51" x14ac:dyDescent="0.25">
      <c r="A71" s="1" t="s">
        <v>2</v>
      </c>
      <c r="B71" s="2">
        <v>2.6</v>
      </c>
      <c r="C71" s="74">
        <f t="shared" si="8"/>
        <v>2.9076</v>
      </c>
      <c r="D71" s="70">
        <v>-114.712</v>
      </c>
      <c r="E71" s="10">
        <v>37.398000000000003</v>
      </c>
      <c r="F71" s="17">
        <v>7</v>
      </c>
      <c r="G71" s="1">
        <v>1967</v>
      </c>
      <c r="H71">
        <v>11</v>
      </c>
      <c r="I71">
        <v>2</v>
      </c>
      <c r="J71">
        <v>4</v>
      </c>
      <c r="K71">
        <v>29</v>
      </c>
      <c r="L71">
        <v>27.1</v>
      </c>
      <c r="M71" s="73">
        <f t="shared" si="9"/>
        <v>0.25600000000000001</v>
      </c>
      <c r="N71" s="2">
        <v>0.01</v>
      </c>
      <c r="O71" s="3" t="s">
        <v>235</v>
      </c>
      <c r="P71" s="80"/>
      <c r="Q71" s="67">
        <f>Y71</f>
        <v>2.9076</v>
      </c>
      <c r="R71" s="72">
        <f>X71</f>
        <v>0.25600000000000001</v>
      </c>
      <c r="S71" s="44"/>
      <c r="T71" s="14"/>
      <c r="V71" s="56"/>
      <c r="W71" s="58">
        <v>2.6</v>
      </c>
      <c r="X71" s="72">
        <v>0.25600000000000001</v>
      </c>
      <c r="Y71" s="56">
        <f>0.791*W71+0.851</f>
        <v>2.9076</v>
      </c>
      <c r="Z71" s="42"/>
      <c r="AA71" s="72"/>
      <c r="AB71" s="56"/>
      <c r="AC71" s="44"/>
      <c r="AD71" s="72"/>
      <c r="AE71" s="56"/>
      <c r="AF71" s="45"/>
      <c r="AG71" s="72"/>
      <c r="AH71" s="56"/>
      <c r="AI71" s="45"/>
      <c r="AJ71" s="13"/>
      <c r="AK71" s="12"/>
      <c r="AL71" s="12"/>
      <c r="AM71" s="24"/>
      <c r="AO71" s="12"/>
      <c r="AP71" s="13"/>
      <c r="AQ71" s="13"/>
      <c r="AR71" s="13">
        <v>2.6</v>
      </c>
      <c r="AS71" s="13"/>
      <c r="AT71" s="3"/>
      <c r="AU71" s="2"/>
      <c r="AV71" s="2"/>
      <c r="AY71" s="2"/>
    </row>
    <row r="72" spans="1:51" x14ac:dyDescent="0.25">
      <c r="A72" s="1" t="s">
        <v>1</v>
      </c>
      <c r="B72" s="2">
        <v>3.9</v>
      </c>
      <c r="C72" s="74">
        <f t="shared" si="8"/>
        <v>3.2724883000000005</v>
      </c>
      <c r="D72" s="70">
        <v>-111.6</v>
      </c>
      <c r="E72" s="10">
        <v>42.8</v>
      </c>
      <c r="F72" s="17">
        <v>22</v>
      </c>
      <c r="G72" s="1">
        <v>1968</v>
      </c>
      <c r="H72">
        <v>1</v>
      </c>
      <c r="I72">
        <v>16</v>
      </c>
      <c r="J72">
        <v>6</v>
      </c>
      <c r="K72">
        <v>9</v>
      </c>
      <c r="L72">
        <v>22.4</v>
      </c>
      <c r="M72" s="73">
        <f t="shared" si="9"/>
        <v>0.40100000000000002</v>
      </c>
      <c r="N72" s="2">
        <v>0.01</v>
      </c>
      <c r="O72" s="3" t="s">
        <v>235</v>
      </c>
      <c r="P72" s="80"/>
      <c r="Q72" s="67">
        <f>AE72</f>
        <v>3.2724883000000005</v>
      </c>
      <c r="R72" s="72">
        <f>AD72</f>
        <v>0.40100000000000002</v>
      </c>
      <c r="S72" s="44"/>
      <c r="T72" s="14"/>
      <c r="V72" s="56"/>
      <c r="W72" s="42"/>
      <c r="Y72" s="56"/>
      <c r="Z72" s="42"/>
      <c r="AA72" s="72"/>
      <c r="AB72" s="56"/>
      <c r="AC72" s="57">
        <v>3.9</v>
      </c>
      <c r="AD72" s="72">
        <v>0.40100000000000002</v>
      </c>
      <c r="AE72" s="56">
        <f>0.791*(1.697*AC72-3.557)+0.851</f>
        <v>3.2724883000000005</v>
      </c>
      <c r="AF72" s="45"/>
      <c r="AG72" s="72"/>
      <c r="AH72" s="56"/>
      <c r="AI72" s="45">
        <v>0</v>
      </c>
      <c r="AJ72" s="13">
        <v>3.9</v>
      </c>
      <c r="AK72" s="12">
        <v>0</v>
      </c>
      <c r="AL72" s="12">
        <v>0</v>
      </c>
      <c r="AM72" s="24"/>
      <c r="AO72" s="12">
        <v>457</v>
      </c>
      <c r="AP72" s="13"/>
      <c r="AQ72" s="13"/>
      <c r="AR72" s="13"/>
      <c r="AS72" s="13"/>
      <c r="AT72" s="3"/>
      <c r="AU72" s="2"/>
      <c r="AV72" s="2"/>
      <c r="AY72" s="2"/>
    </row>
    <row r="73" spans="1:51" x14ac:dyDescent="0.25">
      <c r="A73" s="1" t="s">
        <v>2</v>
      </c>
      <c r="B73" s="2">
        <v>3.3</v>
      </c>
      <c r="C73" s="74">
        <f t="shared" si="8"/>
        <v>3.4613</v>
      </c>
      <c r="D73" s="70">
        <v>-114.285</v>
      </c>
      <c r="E73" s="10">
        <v>37.372999999999998</v>
      </c>
      <c r="F73" s="17">
        <v>0</v>
      </c>
      <c r="G73" s="1">
        <v>1968</v>
      </c>
      <c r="H73">
        <v>4</v>
      </c>
      <c r="I73">
        <v>8</v>
      </c>
      <c r="J73">
        <v>16</v>
      </c>
      <c r="K73">
        <v>8</v>
      </c>
      <c r="L73">
        <v>14.7</v>
      </c>
      <c r="M73" s="73">
        <f t="shared" si="9"/>
        <v>0.25600000000000001</v>
      </c>
      <c r="N73" s="2">
        <v>0.01</v>
      </c>
      <c r="O73" s="3" t="s">
        <v>235</v>
      </c>
      <c r="P73" s="80"/>
      <c r="Q73" s="67">
        <f>Y73</f>
        <v>3.4613</v>
      </c>
      <c r="R73" s="72">
        <f>X73</f>
        <v>0.25600000000000001</v>
      </c>
      <c r="S73" s="44"/>
      <c r="T73" s="14"/>
      <c r="V73" s="56"/>
      <c r="W73" s="58">
        <v>3.3</v>
      </c>
      <c r="X73" s="72">
        <v>0.25600000000000001</v>
      </c>
      <c r="Y73" s="56">
        <f>0.791*W73+0.851</f>
        <v>3.4613</v>
      </c>
      <c r="Z73" s="42"/>
      <c r="AA73" s="72"/>
      <c r="AB73" s="56"/>
      <c r="AC73" s="44"/>
      <c r="AD73" s="72"/>
      <c r="AE73" s="56"/>
      <c r="AF73" s="45"/>
      <c r="AG73" s="72"/>
      <c r="AH73" s="56"/>
      <c r="AI73" s="45"/>
      <c r="AJ73" s="13"/>
      <c r="AK73" s="12"/>
      <c r="AL73" s="12"/>
      <c r="AM73" s="24"/>
      <c r="AO73" s="12"/>
      <c r="AP73" s="13"/>
      <c r="AQ73" s="13"/>
      <c r="AR73" s="13">
        <v>3.3</v>
      </c>
      <c r="AS73" s="13"/>
      <c r="AT73" s="3"/>
      <c r="AU73" s="2"/>
      <c r="AV73" s="2"/>
      <c r="AY73" s="2"/>
    </row>
    <row r="74" spans="1:51" x14ac:dyDescent="0.25">
      <c r="A74" s="1" t="s">
        <v>2</v>
      </c>
      <c r="B74" s="2">
        <v>3.1</v>
      </c>
      <c r="C74" s="74">
        <f t="shared" si="8"/>
        <v>3.3031000000000001</v>
      </c>
      <c r="D74" s="70">
        <v>-114.626</v>
      </c>
      <c r="E74" s="10">
        <v>36.918999999999997</v>
      </c>
      <c r="F74" s="17">
        <v>7</v>
      </c>
      <c r="G74" s="1">
        <v>1968</v>
      </c>
      <c r="H74">
        <v>4</v>
      </c>
      <c r="I74">
        <v>12</v>
      </c>
      <c r="J74">
        <v>6</v>
      </c>
      <c r="K74">
        <v>40</v>
      </c>
      <c r="L74">
        <v>7</v>
      </c>
      <c r="M74" s="73">
        <f t="shared" si="9"/>
        <v>0.25600000000000001</v>
      </c>
      <c r="N74" s="2">
        <v>0.01</v>
      </c>
      <c r="O74" s="3" t="s">
        <v>235</v>
      </c>
      <c r="P74" s="80"/>
      <c r="Q74" s="67">
        <f>Y74</f>
        <v>3.3031000000000001</v>
      </c>
      <c r="R74" s="72">
        <f>X74</f>
        <v>0.25600000000000001</v>
      </c>
      <c r="S74" s="44"/>
      <c r="T74" s="14"/>
      <c r="V74" s="56"/>
      <c r="W74" s="58">
        <v>3.1</v>
      </c>
      <c r="X74" s="72">
        <v>0.25600000000000001</v>
      </c>
      <c r="Y74" s="56">
        <f>0.791*W74+0.851</f>
        <v>3.3031000000000001</v>
      </c>
      <c r="Z74" s="42"/>
      <c r="AA74" s="72"/>
      <c r="AB74" s="56"/>
      <c r="AC74" s="44">
        <v>3.4</v>
      </c>
      <c r="AD74" s="72">
        <v>0.40100000000000002</v>
      </c>
      <c r="AE74" s="56">
        <f>0.791*(1.697*AC74-3.557)+0.851</f>
        <v>2.6013248000000004</v>
      </c>
      <c r="AF74" s="45"/>
      <c r="AG74" s="72"/>
      <c r="AH74" s="56"/>
      <c r="AI74" s="45"/>
      <c r="AJ74" s="13">
        <v>3.4</v>
      </c>
      <c r="AK74" s="12"/>
      <c r="AL74" s="12"/>
      <c r="AM74" s="24"/>
      <c r="AO74" s="12"/>
      <c r="AP74" s="13"/>
      <c r="AQ74" s="13"/>
      <c r="AR74" s="13">
        <v>3.1</v>
      </c>
      <c r="AS74" s="13"/>
      <c r="AT74" s="3"/>
      <c r="AU74" s="2"/>
      <c r="AV74" s="2"/>
      <c r="AY74" s="2"/>
    </row>
    <row r="75" spans="1:51" x14ac:dyDescent="0.25">
      <c r="A75" s="1" t="s">
        <v>2</v>
      </c>
      <c r="B75" s="2">
        <v>3.1</v>
      </c>
      <c r="C75" s="74">
        <f t="shared" si="8"/>
        <v>3.3031000000000001</v>
      </c>
      <c r="D75" s="70">
        <v>-111.351</v>
      </c>
      <c r="E75" s="10">
        <v>43.448999999999998</v>
      </c>
      <c r="F75" s="17">
        <v>7</v>
      </c>
      <c r="G75" s="1">
        <v>1968</v>
      </c>
      <c r="H75">
        <v>5</v>
      </c>
      <c r="I75">
        <v>11</v>
      </c>
      <c r="J75">
        <v>8</v>
      </c>
      <c r="K75">
        <v>53</v>
      </c>
      <c r="L75">
        <v>31.5</v>
      </c>
      <c r="M75" s="73">
        <f t="shared" si="9"/>
        <v>0.25600000000000001</v>
      </c>
      <c r="N75" s="2">
        <v>0.01</v>
      </c>
      <c r="O75" s="3" t="s">
        <v>235</v>
      </c>
      <c r="P75" s="80"/>
      <c r="Q75" s="67">
        <f>Y75</f>
        <v>3.3031000000000001</v>
      </c>
      <c r="R75" s="72">
        <f>X75</f>
        <v>0.25600000000000001</v>
      </c>
      <c r="S75" s="44"/>
      <c r="T75" s="14"/>
      <c r="V75" s="56"/>
      <c r="W75" s="58">
        <v>3.1</v>
      </c>
      <c r="X75" s="72">
        <v>0.25600000000000001</v>
      </c>
      <c r="Y75" s="56">
        <f>0.791*W75+0.851</f>
        <v>3.3031000000000001</v>
      </c>
      <c r="Z75" s="42"/>
      <c r="AA75" s="72"/>
      <c r="AB75" s="56"/>
      <c r="AC75" s="44"/>
      <c r="AD75" s="72"/>
      <c r="AE75" s="56"/>
      <c r="AF75" s="45"/>
      <c r="AG75" s="72"/>
      <c r="AH75" s="56"/>
      <c r="AI75" s="45"/>
      <c r="AJ75" s="13"/>
      <c r="AK75" s="12"/>
      <c r="AL75" s="12"/>
      <c r="AM75" s="24"/>
      <c r="AO75" s="12"/>
      <c r="AP75" s="13"/>
      <c r="AQ75" s="13"/>
      <c r="AR75" s="13">
        <v>3.1</v>
      </c>
      <c r="AS75" s="13"/>
      <c r="AT75" s="3"/>
      <c r="AU75" s="2"/>
      <c r="AV75" s="2"/>
      <c r="AY75" s="2"/>
    </row>
    <row r="76" spans="1:51" ht="15.75" customHeight="1" x14ac:dyDescent="0.25">
      <c r="A76" s="1" t="s">
        <v>2</v>
      </c>
      <c r="B76" s="2">
        <v>2.6</v>
      </c>
      <c r="C76" s="74">
        <f t="shared" si="8"/>
        <v>2.9076</v>
      </c>
      <c r="D76" s="70">
        <v>-110.34399999999999</v>
      </c>
      <c r="E76" s="10">
        <v>42.853999999999999</v>
      </c>
      <c r="F76" s="17">
        <v>7</v>
      </c>
      <c r="G76" s="1">
        <v>1968</v>
      </c>
      <c r="H76">
        <v>5</v>
      </c>
      <c r="I76">
        <v>21</v>
      </c>
      <c r="J76">
        <v>21</v>
      </c>
      <c r="K76">
        <v>18</v>
      </c>
      <c r="L76">
        <v>50.7</v>
      </c>
      <c r="M76" s="73">
        <f t="shared" si="9"/>
        <v>0.25600000000000001</v>
      </c>
      <c r="N76" s="2">
        <v>0.01</v>
      </c>
      <c r="O76" s="3" t="s">
        <v>235</v>
      </c>
      <c r="P76" s="80"/>
      <c r="Q76" s="67">
        <f>Y76</f>
        <v>2.9076</v>
      </c>
      <c r="R76" s="72">
        <f>X76</f>
        <v>0.25600000000000001</v>
      </c>
      <c r="S76" s="44"/>
      <c r="T76" s="14"/>
      <c r="V76" s="56"/>
      <c r="W76" s="58">
        <v>2.6</v>
      </c>
      <c r="X76" s="72">
        <v>0.25600000000000001</v>
      </c>
      <c r="Y76" s="56">
        <f>0.791*W76+0.851</f>
        <v>2.9076</v>
      </c>
      <c r="Z76" s="42"/>
      <c r="AA76" s="72"/>
      <c r="AB76" s="56"/>
      <c r="AC76" s="44"/>
      <c r="AD76" s="72"/>
      <c r="AE76" s="56"/>
      <c r="AF76" s="45"/>
      <c r="AG76" s="72"/>
      <c r="AH76" s="56"/>
      <c r="AI76" s="45"/>
      <c r="AJ76" s="13"/>
      <c r="AK76" s="12"/>
      <c r="AL76" s="12"/>
      <c r="AM76" s="24"/>
      <c r="AO76" s="12"/>
      <c r="AP76" s="13"/>
      <c r="AQ76" s="13"/>
      <c r="AR76" s="13">
        <v>2.6</v>
      </c>
      <c r="AS76" s="13"/>
      <c r="AT76" s="3"/>
      <c r="AU76" s="2"/>
      <c r="AV76" s="2"/>
      <c r="AY76" s="2"/>
    </row>
    <row r="77" spans="1:51" x14ac:dyDescent="0.25">
      <c r="A77" s="1" t="s">
        <v>2</v>
      </c>
      <c r="B77" s="2">
        <v>2.8</v>
      </c>
      <c r="C77" s="74">
        <f t="shared" si="8"/>
        <v>3.0657999999999999</v>
      </c>
      <c r="D77" s="70">
        <v>-111.761</v>
      </c>
      <c r="E77" s="10">
        <v>42.85</v>
      </c>
      <c r="F77" s="17">
        <v>7</v>
      </c>
      <c r="G77" s="1">
        <v>1969</v>
      </c>
      <c r="H77" s="12">
        <v>2</v>
      </c>
      <c r="I77" s="12">
        <v>1</v>
      </c>
      <c r="J77" s="12">
        <v>11</v>
      </c>
      <c r="K77" s="12">
        <v>55</v>
      </c>
      <c r="L77" s="12">
        <v>25.4</v>
      </c>
      <c r="M77" s="73">
        <f t="shared" si="9"/>
        <v>0.25600000000000001</v>
      </c>
      <c r="N77" s="2">
        <v>0.01</v>
      </c>
      <c r="O77" s="3" t="s">
        <v>235</v>
      </c>
      <c r="P77" s="80"/>
      <c r="Q77" s="67">
        <f>Y77</f>
        <v>3.0657999999999999</v>
      </c>
      <c r="R77" s="72">
        <f>X77</f>
        <v>0.25600000000000001</v>
      </c>
      <c r="S77" s="44"/>
      <c r="T77" s="14"/>
      <c r="V77" s="56"/>
      <c r="W77" s="58">
        <v>2.8</v>
      </c>
      <c r="X77" s="72">
        <v>0.25600000000000001</v>
      </c>
      <c r="Y77" s="56">
        <f>0.791*W77+0.851</f>
        <v>3.0657999999999999</v>
      </c>
      <c r="Z77" s="42"/>
      <c r="AA77" s="72"/>
      <c r="AB77" s="56"/>
      <c r="AC77" s="44"/>
      <c r="AD77" s="72"/>
      <c r="AE77" s="56"/>
      <c r="AF77" s="45"/>
      <c r="AG77" s="72"/>
      <c r="AH77" s="56"/>
      <c r="AI77" s="45"/>
      <c r="AJ77" s="13"/>
      <c r="AK77" s="12"/>
      <c r="AL77" s="12"/>
      <c r="AM77" s="24"/>
      <c r="AO77" s="12"/>
      <c r="AP77" s="13"/>
      <c r="AQ77" s="13"/>
      <c r="AR77" s="13">
        <v>2.8</v>
      </c>
      <c r="AS77" s="13"/>
      <c r="AT77" s="3"/>
      <c r="AU77" s="2"/>
      <c r="AV77" s="2"/>
      <c r="AY77" s="2"/>
    </row>
    <row r="78" spans="1:51" x14ac:dyDescent="0.25">
      <c r="A78" s="1" t="s">
        <v>1</v>
      </c>
      <c r="B78" s="2">
        <v>3.7</v>
      </c>
      <c r="C78" s="74">
        <f t="shared" si="8"/>
        <v>3.0040229000000003</v>
      </c>
      <c r="D78" s="70">
        <v>-111.17</v>
      </c>
      <c r="E78" s="10">
        <v>42.69</v>
      </c>
      <c r="F78" s="17">
        <v>33</v>
      </c>
      <c r="G78" s="1">
        <v>1969</v>
      </c>
      <c r="H78">
        <v>6</v>
      </c>
      <c r="I78">
        <v>30</v>
      </c>
      <c r="J78">
        <v>12</v>
      </c>
      <c r="K78">
        <v>5</v>
      </c>
      <c r="L78">
        <v>52.3</v>
      </c>
      <c r="M78" s="73">
        <f t="shared" si="9"/>
        <v>0.40100000000000002</v>
      </c>
      <c r="N78" s="2">
        <v>0.01</v>
      </c>
      <c r="O78" s="3" t="s">
        <v>235</v>
      </c>
      <c r="P78" s="80"/>
      <c r="Q78" s="67">
        <f>AE78</f>
        <v>3.0040229000000003</v>
      </c>
      <c r="R78" s="72">
        <f>AD78</f>
        <v>0.40100000000000002</v>
      </c>
      <c r="S78" s="44"/>
      <c r="T78" s="14"/>
      <c r="V78" s="56"/>
      <c r="W78" s="42"/>
      <c r="Y78" s="56"/>
      <c r="Z78" s="42"/>
      <c r="AA78" s="72"/>
      <c r="AB78" s="56"/>
      <c r="AC78" s="57">
        <v>3.7</v>
      </c>
      <c r="AD78" s="72">
        <v>0.40100000000000002</v>
      </c>
      <c r="AE78" s="56">
        <f t="shared" ref="AE78:AE87" si="10">0.791*(1.697*AC78-3.557)+0.851</f>
        <v>3.0040229000000003</v>
      </c>
      <c r="AF78" s="45"/>
      <c r="AG78" s="72"/>
      <c r="AH78" s="56"/>
      <c r="AI78" s="45">
        <v>0</v>
      </c>
      <c r="AJ78" s="13">
        <v>3.7</v>
      </c>
      <c r="AK78" s="12">
        <v>0</v>
      </c>
      <c r="AL78" s="12">
        <v>0</v>
      </c>
      <c r="AM78" s="24"/>
      <c r="AO78" s="12">
        <v>457</v>
      </c>
      <c r="AP78" s="13"/>
      <c r="AQ78" s="13"/>
      <c r="AR78" s="13"/>
      <c r="AS78" s="13"/>
      <c r="AT78" s="3"/>
      <c r="AU78" s="2"/>
      <c r="AV78" s="2"/>
      <c r="AY78" s="2"/>
    </row>
    <row r="79" spans="1:51" x14ac:dyDescent="0.25">
      <c r="A79" s="1" t="s">
        <v>1</v>
      </c>
      <c r="B79" s="2">
        <v>4.2</v>
      </c>
      <c r="C79" s="74">
        <f t="shared" si="8"/>
        <v>4.1652899999999997</v>
      </c>
      <c r="D79" s="70">
        <v>-110.8</v>
      </c>
      <c r="E79" s="10">
        <v>42.9</v>
      </c>
      <c r="F79" s="17">
        <v>1</v>
      </c>
      <c r="G79" s="1">
        <v>1969</v>
      </c>
      <c r="H79">
        <v>8</v>
      </c>
      <c r="I79">
        <v>27</v>
      </c>
      <c r="J79">
        <v>15</v>
      </c>
      <c r="K79">
        <v>59</v>
      </c>
      <c r="L79">
        <v>28.4</v>
      </c>
      <c r="M79" s="73">
        <f t="shared" si="9"/>
        <v>0.23</v>
      </c>
      <c r="N79" s="2">
        <v>0.01</v>
      </c>
      <c r="O79" s="3" t="s">
        <v>235</v>
      </c>
      <c r="P79" s="80"/>
      <c r="Q79" s="67">
        <f>AB79</f>
        <v>4.1652899999999997</v>
      </c>
      <c r="R79" s="72">
        <f>AA79</f>
        <v>0.23</v>
      </c>
      <c r="S79" s="44"/>
      <c r="T79" s="14"/>
      <c r="V79" s="56"/>
      <c r="W79" s="42"/>
      <c r="Y79" s="56"/>
      <c r="Z79" s="58">
        <v>4.0999999999999996</v>
      </c>
      <c r="AA79" s="72">
        <v>0.23</v>
      </c>
      <c r="AB79" s="56">
        <f t="shared" ref="AB79:AB88" si="11">0.791*(Z79+0.09)+0.851</f>
        <v>4.1652899999999997</v>
      </c>
      <c r="AC79" s="44">
        <v>4.2</v>
      </c>
      <c r="AD79" s="72">
        <v>0.40100000000000002</v>
      </c>
      <c r="AE79" s="56">
        <f t="shared" si="10"/>
        <v>3.6751864000000007</v>
      </c>
      <c r="AF79" s="45"/>
      <c r="AG79" s="72"/>
      <c r="AH79" s="56"/>
      <c r="AI79" s="45" t="s">
        <v>13</v>
      </c>
      <c r="AJ79" s="13">
        <v>4.2</v>
      </c>
      <c r="AK79" s="12">
        <v>0</v>
      </c>
      <c r="AL79" s="12">
        <v>0</v>
      </c>
      <c r="AM79" s="24">
        <v>4.0999999999999996</v>
      </c>
      <c r="AO79" s="12">
        <v>460</v>
      </c>
      <c r="AP79" s="13">
        <v>3</v>
      </c>
      <c r="AQ79" s="13"/>
      <c r="AR79" s="13"/>
      <c r="AS79" s="13"/>
      <c r="AT79" s="3"/>
      <c r="AU79" s="2"/>
      <c r="AV79" s="2"/>
      <c r="AY79" s="2"/>
    </row>
    <row r="80" spans="1:51" x14ac:dyDescent="0.25">
      <c r="A80" s="1" t="s">
        <v>1</v>
      </c>
      <c r="B80" s="2">
        <v>3.9</v>
      </c>
      <c r="C80" s="74">
        <f t="shared" si="8"/>
        <v>4.0070899999999998</v>
      </c>
      <c r="D80" s="70">
        <v>-110.72</v>
      </c>
      <c r="E80" s="10">
        <v>43</v>
      </c>
      <c r="F80" s="17">
        <v>1</v>
      </c>
      <c r="G80" s="1">
        <v>1969</v>
      </c>
      <c r="H80">
        <v>8</v>
      </c>
      <c r="I80">
        <v>27</v>
      </c>
      <c r="J80">
        <v>18</v>
      </c>
      <c r="K80">
        <v>35</v>
      </c>
      <c r="L80">
        <v>18.899999999999999</v>
      </c>
      <c r="M80" s="73">
        <f t="shared" si="9"/>
        <v>0.23</v>
      </c>
      <c r="N80" s="2">
        <v>0.01</v>
      </c>
      <c r="O80" s="3" t="s">
        <v>235</v>
      </c>
      <c r="P80" s="80"/>
      <c r="Q80" s="67">
        <f>AB80</f>
        <v>4.0070899999999998</v>
      </c>
      <c r="R80" s="72">
        <f>AA80</f>
        <v>0.23</v>
      </c>
      <c r="S80" s="44"/>
      <c r="T80" s="14"/>
      <c r="V80" s="56"/>
      <c r="W80" s="42"/>
      <c r="Y80" s="56"/>
      <c r="Z80" s="58">
        <v>3.9</v>
      </c>
      <c r="AA80" s="72">
        <v>0.23</v>
      </c>
      <c r="AB80" s="56">
        <f t="shared" si="11"/>
        <v>4.0070899999999998</v>
      </c>
      <c r="AC80" s="44">
        <v>3.9</v>
      </c>
      <c r="AD80" s="72">
        <v>0.40100000000000002</v>
      </c>
      <c r="AE80" s="56">
        <f t="shared" si="10"/>
        <v>3.2724883000000005</v>
      </c>
      <c r="AF80" s="45"/>
      <c r="AG80" s="72"/>
      <c r="AH80" s="56"/>
      <c r="AI80" s="45" t="s">
        <v>14</v>
      </c>
      <c r="AJ80" s="13">
        <v>3.9</v>
      </c>
      <c r="AK80" s="12">
        <v>0</v>
      </c>
      <c r="AL80" s="12">
        <v>0</v>
      </c>
      <c r="AM80" s="24">
        <v>3.9</v>
      </c>
      <c r="AO80" s="12">
        <v>460</v>
      </c>
      <c r="AP80" s="13"/>
      <c r="AQ80" s="13"/>
      <c r="AR80" s="13"/>
      <c r="AS80" s="13"/>
      <c r="AT80" s="3"/>
      <c r="AU80" s="2"/>
      <c r="AV80" s="2"/>
      <c r="AY80" s="2"/>
    </row>
    <row r="81" spans="1:52" x14ac:dyDescent="0.25">
      <c r="A81" s="1" t="s">
        <v>1</v>
      </c>
      <c r="B81" s="2">
        <v>3.9</v>
      </c>
      <c r="C81" s="74">
        <f t="shared" si="8"/>
        <v>3.76979</v>
      </c>
      <c r="D81" s="70">
        <v>-110.67</v>
      </c>
      <c r="E81" s="10">
        <v>43.07</v>
      </c>
      <c r="F81" s="17">
        <v>1</v>
      </c>
      <c r="G81" s="1">
        <v>1969</v>
      </c>
      <c r="H81">
        <v>8</v>
      </c>
      <c r="I81">
        <v>30</v>
      </c>
      <c r="J81">
        <v>2</v>
      </c>
      <c r="K81">
        <v>1</v>
      </c>
      <c r="L81">
        <v>2.5</v>
      </c>
      <c r="M81" s="73">
        <f t="shared" si="9"/>
        <v>0.23</v>
      </c>
      <c r="N81" s="2">
        <v>0.01</v>
      </c>
      <c r="O81" s="3" t="s">
        <v>235</v>
      </c>
      <c r="P81" s="80"/>
      <c r="Q81" s="67">
        <f>AB81</f>
        <v>3.76979</v>
      </c>
      <c r="R81" s="72">
        <f>AA81</f>
        <v>0.23</v>
      </c>
      <c r="S81" s="44"/>
      <c r="T81" s="14"/>
      <c r="V81" s="56"/>
      <c r="W81" s="42"/>
      <c r="Y81" s="56"/>
      <c r="Z81" s="58">
        <v>3.6</v>
      </c>
      <c r="AA81" s="72">
        <v>0.23</v>
      </c>
      <c r="AB81" s="56">
        <f t="shared" si="11"/>
        <v>3.76979</v>
      </c>
      <c r="AC81" s="44">
        <v>3.9</v>
      </c>
      <c r="AD81" s="72">
        <v>0.40100000000000002</v>
      </c>
      <c r="AE81" s="56">
        <f t="shared" si="10"/>
        <v>3.2724883000000005</v>
      </c>
      <c r="AF81" s="45"/>
      <c r="AG81" s="72"/>
      <c r="AH81" s="56"/>
      <c r="AI81" s="45" t="s">
        <v>15</v>
      </c>
      <c r="AJ81" s="13">
        <v>3.9</v>
      </c>
      <c r="AK81" s="12">
        <v>0</v>
      </c>
      <c r="AL81" s="12">
        <v>0</v>
      </c>
      <c r="AM81" s="24">
        <v>3.6</v>
      </c>
      <c r="AO81" s="12">
        <v>460</v>
      </c>
      <c r="AP81" s="13"/>
      <c r="AQ81" s="13"/>
      <c r="AR81" s="13"/>
      <c r="AS81" s="13"/>
      <c r="AT81" s="3"/>
      <c r="AU81" s="2"/>
      <c r="AV81" s="2"/>
      <c r="AY81" s="2"/>
    </row>
    <row r="82" spans="1:52" x14ac:dyDescent="0.25">
      <c r="A82" s="1" t="s">
        <v>1</v>
      </c>
      <c r="B82" s="2">
        <v>4.0999999999999996</v>
      </c>
      <c r="C82" s="74">
        <f t="shared" si="8"/>
        <v>4.40259</v>
      </c>
      <c r="D82" s="70">
        <v>-111.42</v>
      </c>
      <c r="E82" s="10">
        <v>43.06</v>
      </c>
      <c r="F82" s="17">
        <v>5</v>
      </c>
      <c r="G82" s="1">
        <v>1969</v>
      </c>
      <c r="H82">
        <v>9</v>
      </c>
      <c r="I82">
        <v>19</v>
      </c>
      <c r="J82">
        <v>9</v>
      </c>
      <c r="K82">
        <v>31</v>
      </c>
      <c r="L82">
        <v>45.9</v>
      </c>
      <c r="M82" s="73">
        <f t="shared" si="9"/>
        <v>0.23</v>
      </c>
      <c r="N82" s="2">
        <v>0.01</v>
      </c>
      <c r="O82" s="3" t="s">
        <v>235</v>
      </c>
      <c r="P82" s="80"/>
      <c r="Q82" s="67">
        <f>AB82</f>
        <v>4.40259</v>
      </c>
      <c r="R82" s="72">
        <f>AA82</f>
        <v>0.23</v>
      </c>
      <c r="S82" s="44"/>
      <c r="T82" s="14"/>
      <c r="V82" s="56"/>
      <c r="W82" s="42"/>
      <c r="Y82" s="56"/>
      <c r="Z82" s="58">
        <v>4.4000000000000004</v>
      </c>
      <c r="AA82" s="72">
        <v>0.23</v>
      </c>
      <c r="AB82" s="56">
        <f t="shared" si="11"/>
        <v>4.40259</v>
      </c>
      <c r="AC82" s="44">
        <v>4.0999999999999996</v>
      </c>
      <c r="AD82" s="72">
        <v>0.40100000000000002</v>
      </c>
      <c r="AE82" s="56">
        <f t="shared" si="10"/>
        <v>3.5409537000000002</v>
      </c>
      <c r="AF82" s="45"/>
      <c r="AG82" s="72"/>
      <c r="AH82" s="56"/>
      <c r="AI82" s="45" t="s">
        <v>16</v>
      </c>
      <c r="AJ82" s="13">
        <v>4.0999999999999996</v>
      </c>
      <c r="AK82" s="12">
        <v>0</v>
      </c>
      <c r="AL82" s="12">
        <v>0</v>
      </c>
      <c r="AM82" s="24">
        <v>4.4000000000000004</v>
      </c>
      <c r="AO82" s="12">
        <v>457</v>
      </c>
      <c r="AP82" s="13"/>
      <c r="AQ82" s="13"/>
      <c r="AR82" s="13"/>
      <c r="AS82" s="13"/>
      <c r="AT82" s="3"/>
      <c r="AU82" s="2"/>
      <c r="AV82" s="2"/>
      <c r="AY82" s="2"/>
    </row>
    <row r="83" spans="1:52" x14ac:dyDescent="0.25">
      <c r="A83" s="1">
        <v>101</v>
      </c>
      <c r="C83" s="74">
        <f t="shared" si="8"/>
        <v>3.5324899999999997</v>
      </c>
      <c r="D83" s="70">
        <v>-111.43</v>
      </c>
      <c r="E83" s="10">
        <v>42.99</v>
      </c>
      <c r="F83" s="17">
        <v>5</v>
      </c>
      <c r="G83" s="1">
        <v>1969</v>
      </c>
      <c r="H83">
        <v>9</v>
      </c>
      <c r="I83">
        <v>19</v>
      </c>
      <c r="J83">
        <v>13</v>
      </c>
      <c r="K83">
        <v>33</v>
      </c>
      <c r="L83" s="15">
        <v>15</v>
      </c>
      <c r="M83" s="73">
        <f t="shared" si="9"/>
        <v>0.23</v>
      </c>
      <c r="N83" s="2">
        <v>0.01</v>
      </c>
      <c r="O83" s="3" t="s">
        <v>235</v>
      </c>
      <c r="P83" s="80"/>
      <c r="Q83" s="67">
        <f>$AB$240</f>
        <v>3.5324899999999997</v>
      </c>
      <c r="R83" s="72">
        <f>$AA$240</f>
        <v>0.23</v>
      </c>
      <c r="S83" s="44"/>
      <c r="T83" s="14"/>
      <c r="V83" s="56"/>
      <c r="W83" s="42"/>
      <c r="Y83" s="56"/>
      <c r="Z83" s="58">
        <v>4.9000000000000004</v>
      </c>
      <c r="AA83" s="72">
        <v>0.23</v>
      </c>
      <c r="AB83" s="56">
        <f t="shared" si="11"/>
        <v>4.7980900000000002</v>
      </c>
      <c r="AC83" s="47">
        <v>4.5</v>
      </c>
      <c r="AD83" s="72">
        <v>0.40100000000000002</v>
      </c>
      <c r="AE83" s="56">
        <f t="shared" si="10"/>
        <v>4.0778844999999997</v>
      </c>
      <c r="AF83" s="45"/>
      <c r="AG83" s="72"/>
      <c r="AH83" s="56"/>
      <c r="AI83" s="45" t="s">
        <v>17</v>
      </c>
      <c r="AJ83" s="19">
        <v>4.5</v>
      </c>
      <c r="AK83" s="19"/>
      <c r="AL83" s="12"/>
      <c r="AM83" s="24">
        <v>4.9000000000000004</v>
      </c>
      <c r="AO83" s="12">
        <v>74</v>
      </c>
      <c r="AP83" s="13"/>
      <c r="AQ83" s="13"/>
      <c r="AR83" s="13"/>
      <c r="AS83" s="13"/>
      <c r="AT83" s="3"/>
      <c r="AU83" s="2"/>
      <c r="AV83" s="27"/>
      <c r="AW83" s="16"/>
      <c r="AX83" s="2"/>
      <c r="AY83" s="2"/>
    </row>
    <row r="84" spans="1:52" s="12" customFormat="1" x14ac:dyDescent="0.25">
      <c r="A84" s="1" t="s">
        <v>1</v>
      </c>
      <c r="B84" s="2">
        <v>4.3</v>
      </c>
      <c r="C84" s="74">
        <f t="shared" si="8"/>
        <v>4.40259</v>
      </c>
      <c r="D84" s="70">
        <v>-111.27</v>
      </c>
      <c r="E84" s="10">
        <v>43.01</v>
      </c>
      <c r="F84" s="17">
        <v>5</v>
      </c>
      <c r="G84" s="1">
        <v>1969</v>
      </c>
      <c r="H84">
        <v>9</v>
      </c>
      <c r="I84">
        <v>19</v>
      </c>
      <c r="J84">
        <v>19</v>
      </c>
      <c r="K84">
        <v>57</v>
      </c>
      <c r="L84">
        <v>18.7</v>
      </c>
      <c r="M84" s="73">
        <f t="shared" si="9"/>
        <v>0.23</v>
      </c>
      <c r="N84" s="2">
        <v>0.01</v>
      </c>
      <c r="O84" s="3" t="s">
        <v>235</v>
      </c>
      <c r="P84" s="80"/>
      <c r="Q84" s="67">
        <f>AB84</f>
        <v>4.40259</v>
      </c>
      <c r="R84" s="72">
        <f>AA84</f>
        <v>0.23</v>
      </c>
      <c r="S84" s="44"/>
      <c r="T84" s="14"/>
      <c r="U84" s="72"/>
      <c r="V84" s="56"/>
      <c r="W84" s="42"/>
      <c r="X84" s="72"/>
      <c r="Y84" s="56"/>
      <c r="Z84" s="58">
        <v>4.4000000000000004</v>
      </c>
      <c r="AA84" s="72">
        <v>0.23</v>
      </c>
      <c r="AB84" s="56">
        <f t="shared" si="11"/>
        <v>4.40259</v>
      </c>
      <c r="AC84" s="44">
        <v>4.3</v>
      </c>
      <c r="AD84" s="72">
        <v>0.40100000000000002</v>
      </c>
      <c r="AE84" s="56">
        <f t="shared" si="10"/>
        <v>3.8094191000000004</v>
      </c>
      <c r="AF84" s="45"/>
      <c r="AG84" s="72"/>
      <c r="AH84" s="56"/>
      <c r="AI84" s="45" t="s">
        <v>16</v>
      </c>
      <c r="AJ84" s="13">
        <v>4.3</v>
      </c>
      <c r="AK84" s="12">
        <v>0</v>
      </c>
      <c r="AL84" s="12">
        <v>0</v>
      </c>
      <c r="AM84" s="24">
        <v>4.4000000000000004</v>
      </c>
      <c r="AO84" s="12">
        <v>457</v>
      </c>
      <c r="AP84" s="13"/>
      <c r="AQ84" s="13"/>
      <c r="AR84" s="13"/>
      <c r="AS84" s="13"/>
      <c r="AT84" s="3"/>
      <c r="AU84" s="2"/>
      <c r="AV84" s="2"/>
      <c r="AW84"/>
      <c r="AX84"/>
      <c r="AY84" s="2"/>
      <c r="AZ84"/>
    </row>
    <row r="85" spans="1:52" s="12" customFormat="1" x14ac:dyDescent="0.25">
      <c r="A85" s="1" t="s">
        <v>1</v>
      </c>
      <c r="B85" s="2">
        <v>3.9</v>
      </c>
      <c r="C85" s="74">
        <f t="shared" si="8"/>
        <v>4.1652899999999997</v>
      </c>
      <c r="D85" s="70">
        <v>-111.49</v>
      </c>
      <c r="E85" s="10">
        <v>42.96</v>
      </c>
      <c r="F85" s="17">
        <v>5</v>
      </c>
      <c r="G85" s="1">
        <v>1969</v>
      </c>
      <c r="H85">
        <v>9</v>
      </c>
      <c r="I85">
        <v>19</v>
      </c>
      <c r="J85">
        <v>23</v>
      </c>
      <c r="K85">
        <v>58</v>
      </c>
      <c r="L85">
        <v>6.5</v>
      </c>
      <c r="M85" s="73">
        <f t="shared" si="9"/>
        <v>0.23</v>
      </c>
      <c r="N85" s="2">
        <v>0.01</v>
      </c>
      <c r="O85" s="3" t="s">
        <v>235</v>
      </c>
      <c r="P85" s="80"/>
      <c r="Q85" s="67">
        <f>AB85</f>
        <v>4.1652899999999997</v>
      </c>
      <c r="R85" s="72">
        <f>AA85</f>
        <v>0.23</v>
      </c>
      <c r="S85" s="44"/>
      <c r="T85" s="14"/>
      <c r="U85" s="72"/>
      <c r="V85" s="56"/>
      <c r="W85" s="42"/>
      <c r="X85" s="72"/>
      <c r="Y85" s="56"/>
      <c r="Z85" s="58">
        <v>4.0999999999999996</v>
      </c>
      <c r="AA85" s="72">
        <v>0.23</v>
      </c>
      <c r="AB85" s="56">
        <f t="shared" si="11"/>
        <v>4.1652899999999997</v>
      </c>
      <c r="AC85" s="44">
        <v>3.9</v>
      </c>
      <c r="AD85" s="72">
        <v>0.40100000000000002</v>
      </c>
      <c r="AE85" s="56">
        <f t="shared" si="10"/>
        <v>3.2724883000000005</v>
      </c>
      <c r="AF85" s="45"/>
      <c r="AG85" s="72"/>
      <c r="AH85" s="56"/>
      <c r="AI85" s="45" t="s">
        <v>13</v>
      </c>
      <c r="AJ85" s="13">
        <v>3.9</v>
      </c>
      <c r="AK85" s="12">
        <v>0</v>
      </c>
      <c r="AL85" s="12">
        <v>0</v>
      </c>
      <c r="AM85" s="24">
        <v>4.0999999999999996</v>
      </c>
      <c r="AO85" s="12">
        <v>457</v>
      </c>
      <c r="AP85" s="13"/>
      <c r="AQ85" s="13"/>
      <c r="AR85" s="13"/>
      <c r="AS85" s="13"/>
      <c r="AT85" s="3"/>
      <c r="AU85" s="2"/>
      <c r="AV85" s="2"/>
      <c r="AW85"/>
      <c r="AX85"/>
      <c r="AY85" s="2"/>
      <c r="AZ85"/>
    </row>
    <row r="86" spans="1:52" s="12" customFormat="1" x14ac:dyDescent="0.25">
      <c r="A86" s="1" t="s">
        <v>1</v>
      </c>
      <c r="B86" s="2">
        <v>3.6</v>
      </c>
      <c r="C86" s="74">
        <f t="shared" si="8"/>
        <v>3.9279899999999999</v>
      </c>
      <c r="D86" s="70">
        <v>-111.41</v>
      </c>
      <c r="E86" s="10">
        <v>43.12</v>
      </c>
      <c r="F86" s="17">
        <v>5</v>
      </c>
      <c r="G86" s="1">
        <v>1969</v>
      </c>
      <c r="H86">
        <v>9</v>
      </c>
      <c r="I86">
        <v>20</v>
      </c>
      <c r="J86">
        <v>9</v>
      </c>
      <c r="K86">
        <v>12</v>
      </c>
      <c r="L86">
        <v>6.7</v>
      </c>
      <c r="M86" s="73">
        <f t="shared" si="9"/>
        <v>0.23</v>
      </c>
      <c r="N86" s="2">
        <v>0.01</v>
      </c>
      <c r="O86" s="3" t="s">
        <v>235</v>
      </c>
      <c r="P86" s="80"/>
      <c r="Q86" s="67">
        <f>AB86</f>
        <v>3.9279899999999999</v>
      </c>
      <c r="R86" s="72">
        <f>AA86</f>
        <v>0.23</v>
      </c>
      <c r="S86" s="44"/>
      <c r="T86" s="14"/>
      <c r="U86" s="72"/>
      <c r="V86" s="56"/>
      <c r="W86" s="42"/>
      <c r="X86" s="72"/>
      <c r="Y86" s="56"/>
      <c r="Z86" s="58">
        <v>3.8</v>
      </c>
      <c r="AA86" s="72">
        <v>0.23</v>
      </c>
      <c r="AB86" s="56">
        <f t="shared" si="11"/>
        <v>3.9279899999999999</v>
      </c>
      <c r="AC86" s="44">
        <v>3.6</v>
      </c>
      <c r="AD86" s="72">
        <v>0.40100000000000002</v>
      </c>
      <c r="AE86" s="56">
        <f t="shared" si="10"/>
        <v>2.8697902000000006</v>
      </c>
      <c r="AF86" s="45"/>
      <c r="AG86" s="72"/>
      <c r="AH86" s="56"/>
      <c r="AI86" s="45" t="s">
        <v>18</v>
      </c>
      <c r="AJ86" s="13">
        <v>3.6</v>
      </c>
      <c r="AK86" s="12">
        <v>0</v>
      </c>
      <c r="AL86" s="12">
        <v>0</v>
      </c>
      <c r="AM86" s="24">
        <v>3.8</v>
      </c>
      <c r="AO86" s="12">
        <v>457</v>
      </c>
      <c r="AP86" s="13"/>
      <c r="AQ86" s="13"/>
      <c r="AR86" s="13"/>
      <c r="AS86" s="13"/>
      <c r="AT86" s="3"/>
      <c r="AU86" s="2"/>
      <c r="AV86" s="2"/>
      <c r="AW86"/>
      <c r="AX86"/>
      <c r="AY86" s="2"/>
      <c r="AZ86"/>
    </row>
    <row r="87" spans="1:52" x14ac:dyDescent="0.25">
      <c r="A87" s="1" t="s">
        <v>1</v>
      </c>
      <c r="B87" s="2">
        <v>3.9</v>
      </c>
      <c r="C87" s="74">
        <f t="shared" si="8"/>
        <v>3.9279899999999999</v>
      </c>
      <c r="D87" s="70">
        <v>-111.47</v>
      </c>
      <c r="E87" s="10">
        <v>42.92</v>
      </c>
      <c r="F87" s="17">
        <v>5</v>
      </c>
      <c r="G87" s="1">
        <v>1969</v>
      </c>
      <c r="H87">
        <v>9</v>
      </c>
      <c r="I87">
        <v>23</v>
      </c>
      <c r="J87">
        <v>12</v>
      </c>
      <c r="K87">
        <v>58</v>
      </c>
      <c r="L87">
        <v>13.5</v>
      </c>
      <c r="M87" s="73">
        <f t="shared" si="9"/>
        <v>0.23</v>
      </c>
      <c r="N87" s="2">
        <v>0.01</v>
      </c>
      <c r="O87" s="3" t="s">
        <v>235</v>
      </c>
      <c r="P87" s="80"/>
      <c r="Q87" s="67">
        <f>AB87</f>
        <v>3.9279899999999999</v>
      </c>
      <c r="R87" s="72">
        <f>AA87</f>
        <v>0.23</v>
      </c>
      <c r="S87" s="44"/>
      <c r="T87" s="14"/>
      <c r="V87" s="56"/>
      <c r="W87" s="42"/>
      <c r="Y87" s="56"/>
      <c r="Z87" s="58">
        <v>3.8</v>
      </c>
      <c r="AA87" s="72">
        <v>0.23</v>
      </c>
      <c r="AB87" s="56">
        <f t="shared" si="11"/>
        <v>3.9279899999999999</v>
      </c>
      <c r="AC87" s="44">
        <v>3.9</v>
      </c>
      <c r="AD87" s="72">
        <v>0.40100000000000002</v>
      </c>
      <c r="AE87" s="56">
        <f t="shared" si="10"/>
        <v>3.2724883000000005</v>
      </c>
      <c r="AF87" s="45"/>
      <c r="AG87" s="72"/>
      <c r="AH87" s="56"/>
      <c r="AI87" s="45" t="s">
        <v>18</v>
      </c>
      <c r="AJ87" s="13">
        <v>3.9</v>
      </c>
      <c r="AK87" s="12">
        <v>0</v>
      </c>
      <c r="AL87" s="12">
        <v>0</v>
      </c>
      <c r="AM87" s="24">
        <v>3.8</v>
      </c>
      <c r="AO87" s="12">
        <v>457</v>
      </c>
      <c r="AP87" s="13"/>
      <c r="AQ87" s="13"/>
      <c r="AR87" s="13"/>
      <c r="AS87" s="13"/>
      <c r="AT87" s="3"/>
      <c r="AU87" s="2"/>
      <c r="AV87" s="2"/>
      <c r="AY87" s="2"/>
    </row>
    <row r="88" spans="1:52" x14ac:dyDescent="0.25">
      <c r="A88" s="1" t="s">
        <v>1</v>
      </c>
      <c r="B88" s="2">
        <v>3.9</v>
      </c>
      <c r="C88" s="74">
        <f t="shared" si="8"/>
        <v>4.0070899999999998</v>
      </c>
      <c r="D88" s="70">
        <v>-111.7</v>
      </c>
      <c r="E88" s="10">
        <v>42.87</v>
      </c>
      <c r="F88" s="17">
        <v>5</v>
      </c>
      <c r="G88" s="1">
        <v>1969</v>
      </c>
      <c r="H88">
        <v>9</v>
      </c>
      <c r="I88">
        <v>25</v>
      </c>
      <c r="J88">
        <v>3</v>
      </c>
      <c r="K88">
        <v>19</v>
      </c>
      <c r="L88">
        <v>45</v>
      </c>
      <c r="M88" s="73">
        <f t="shared" si="9"/>
        <v>0.23</v>
      </c>
      <c r="N88" s="2">
        <v>0.01</v>
      </c>
      <c r="O88" s="3" t="s">
        <v>235</v>
      </c>
      <c r="P88" s="80"/>
      <c r="Q88" s="67">
        <f>AB88</f>
        <v>4.0070899999999998</v>
      </c>
      <c r="R88" s="72">
        <f>AA88</f>
        <v>0.23</v>
      </c>
      <c r="S88" s="44"/>
      <c r="T88" s="14"/>
      <c r="V88" s="56"/>
      <c r="W88" s="42"/>
      <c r="Y88" s="56"/>
      <c r="Z88" s="58">
        <v>3.9</v>
      </c>
      <c r="AA88" s="72">
        <v>0.23</v>
      </c>
      <c r="AB88" s="56">
        <f t="shared" si="11"/>
        <v>4.0070899999999998</v>
      </c>
      <c r="AC88" s="44"/>
      <c r="AD88" s="72"/>
      <c r="AE88" s="56"/>
      <c r="AF88" s="45"/>
      <c r="AG88" s="72"/>
      <c r="AH88" s="56"/>
      <c r="AI88" s="45" t="s">
        <v>14</v>
      </c>
      <c r="AJ88" s="13">
        <v>0</v>
      </c>
      <c r="AK88" s="12">
        <v>0</v>
      </c>
      <c r="AL88" s="12">
        <v>0</v>
      </c>
      <c r="AM88" s="24">
        <v>3.9</v>
      </c>
      <c r="AO88" s="12">
        <v>457</v>
      </c>
      <c r="AP88" s="13"/>
      <c r="AQ88" s="13"/>
      <c r="AR88" s="13"/>
      <c r="AS88" s="13"/>
      <c r="AT88" s="3"/>
      <c r="AU88" s="2"/>
      <c r="AV88" s="2"/>
      <c r="AY88" s="2"/>
    </row>
    <row r="89" spans="1:52" x14ac:dyDescent="0.25">
      <c r="A89" s="1" t="s">
        <v>1</v>
      </c>
      <c r="B89" s="2">
        <v>3.3</v>
      </c>
      <c r="C89" s="74">
        <f t="shared" si="8"/>
        <v>2.4670921000000003</v>
      </c>
      <c r="D89" s="70">
        <v>-114.97799999999999</v>
      </c>
      <c r="E89" s="10">
        <v>37.146000000000001</v>
      </c>
      <c r="F89" s="17">
        <v>4</v>
      </c>
      <c r="G89" s="1">
        <v>1969</v>
      </c>
      <c r="H89">
        <v>11</v>
      </c>
      <c r="I89">
        <v>8</v>
      </c>
      <c r="J89">
        <v>6</v>
      </c>
      <c r="K89">
        <v>58</v>
      </c>
      <c r="L89">
        <v>1.3</v>
      </c>
      <c r="M89" s="73">
        <f t="shared" si="9"/>
        <v>0.40100000000000002</v>
      </c>
      <c r="N89" s="2">
        <v>0.01</v>
      </c>
      <c r="O89" s="3" t="s">
        <v>235</v>
      </c>
      <c r="P89" s="80"/>
      <c r="Q89" s="67">
        <f>AE89</f>
        <v>2.4670921000000003</v>
      </c>
      <c r="R89" s="72">
        <f>AD89</f>
        <v>0.40100000000000002</v>
      </c>
      <c r="S89" s="44"/>
      <c r="T89" s="14"/>
      <c r="V89" s="56"/>
      <c r="W89" s="42"/>
      <c r="Y89" s="56"/>
      <c r="Z89" s="42"/>
      <c r="AA89" s="72"/>
      <c r="AB89" s="56"/>
      <c r="AC89" s="57">
        <v>3.3</v>
      </c>
      <c r="AD89" s="72">
        <v>0.40100000000000002</v>
      </c>
      <c r="AE89" s="56">
        <f>0.791*(1.697*AC89-3.557)+0.851</f>
        <v>2.4670921000000003</v>
      </c>
      <c r="AF89" s="45"/>
      <c r="AG89" s="72"/>
      <c r="AH89" s="56"/>
      <c r="AI89" s="45">
        <v>0</v>
      </c>
      <c r="AJ89" s="13">
        <v>3.3</v>
      </c>
      <c r="AK89" s="12">
        <v>0</v>
      </c>
      <c r="AL89" s="12">
        <v>0</v>
      </c>
      <c r="AM89" s="24"/>
      <c r="AO89" s="12">
        <v>41</v>
      </c>
      <c r="AP89" s="13"/>
      <c r="AQ89" s="13"/>
      <c r="AR89" s="13"/>
      <c r="AS89" s="13"/>
      <c r="AT89" s="3"/>
      <c r="AU89" s="2"/>
      <c r="AV89" s="2"/>
      <c r="AY89" s="2"/>
    </row>
    <row r="90" spans="1:52" s="23" customFormat="1" ht="15" customHeight="1" x14ac:dyDescent="0.25">
      <c r="A90" s="1" t="s">
        <v>2</v>
      </c>
      <c r="B90" s="2">
        <v>3</v>
      </c>
      <c r="C90" s="74">
        <f t="shared" si="8"/>
        <v>3.2240000000000002</v>
      </c>
      <c r="D90" s="70">
        <v>-111.663</v>
      </c>
      <c r="E90" s="10">
        <v>43.058999999999997</v>
      </c>
      <c r="F90" s="17">
        <v>7</v>
      </c>
      <c r="G90" s="1">
        <v>1970</v>
      </c>
      <c r="H90">
        <v>1</v>
      </c>
      <c r="I90">
        <v>29</v>
      </c>
      <c r="J90">
        <v>7</v>
      </c>
      <c r="K90">
        <v>35</v>
      </c>
      <c r="L90">
        <v>4.7</v>
      </c>
      <c r="M90" s="73">
        <f t="shared" si="9"/>
        <v>0.25600000000000001</v>
      </c>
      <c r="N90" s="2">
        <v>0.01</v>
      </c>
      <c r="O90" s="3" t="s">
        <v>235</v>
      </c>
      <c r="P90" s="80"/>
      <c r="Q90" s="67">
        <f>Y90</f>
        <v>3.2240000000000002</v>
      </c>
      <c r="R90" s="72">
        <f>X90</f>
        <v>0.25600000000000001</v>
      </c>
      <c r="S90" s="44"/>
      <c r="T90" s="14"/>
      <c r="U90" s="72"/>
      <c r="V90" s="56"/>
      <c r="W90" s="58">
        <v>3</v>
      </c>
      <c r="X90" s="72">
        <v>0.25600000000000001</v>
      </c>
      <c r="Y90" s="56">
        <f>0.791*W90+0.851</f>
        <v>3.2240000000000002</v>
      </c>
      <c r="Z90" s="42"/>
      <c r="AA90" s="72"/>
      <c r="AB90" s="56"/>
      <c r="AC90" s="44"/>
      <c r="AD90" s="72"/>
      <c r="AE90" s="56"/>
      <c r="AF90" s="45"/>
      <c r="AG90" s="72"/>
      <c r="AH90" s="56"/>
      <c r="AI90" s="45"/>
      <c r="AJ90" s="13"/>
      <c r="AK90" s="12"/>
      <c r="AL90" s="12"/>
      <c r="AM90" s="24"/>
      <c r="AN90" s="12"/>
      <c r="AO90" s="12"/>
      <c r="AP90" s="13"/>
      <c r="AQ90" s="13"/>
      <c r="AR90" s="19">
        <v>3</v>
      </c>
      <c r="AS90" s="13"/>
      <c r="AT90" s="3"/>
      <c r="AU90" s="2"/>
      <c r="AV90" s="2"/>
      <c r="AW90"/>
      <c r="AX90"/>
      <c r="AY90" s="2"/>
      <c r="AZ90"/>
    </row>
    <row r="91" spans="1:52" x14ac:dyDescent="0.25">
      <c r="A91" s="1" t="s">
        <v>1</v>
      </c>
      <c r="B91" s="2">
        <v>4</v>
      </c>
      <c r="C91" s="74">
        <f t="shared" si="8"/>
        <v>3.4067210000000006</v>
      </c>
      <c r="D91" s="70">
        <v>-108.31</v>
      </c>
      <c r="E91" s="10">
        <v>37.92</v>
      </c>
      <c r="F91" s="17">
        <v>33</v>
      </c>
      <c r="G91" s="1">
        <v>1970</v>
      </c>
      <c r="H91">
        <v>2</v>
      </c>
      <c r="I91">
        <v>3</v>
      </c>
      <c r="J91">
        <v>5</v>
      </c>
      <c r="K91">
        <v>59</v>
      </c>
      <c r="L91">
        <v>35.6</v>
      </c>
      <c r="M91" s="73">
        <f t="shared" si="9"/>
        <v>0.40100000000000002</v>
      </c>
      <c r="N91" s="2">
        <v>0.01</v>
      </c>
      <c r="O91" s="3" t="s">
        <v>235</v>
      </c>
      <c r="P91" s="80"/>
      <c r="Q91" s="67">
        <f>AE91</f>
        <v>3.4067210000000006</v>
      </c>
      <c r="R91" s="72">
        <f>AD91</f>
        <v>0.40100000000000002</v>
      </c>
      <c r="S91" s="44"/>
      <c r="T91" s="14"/>
      <c r="V91" s="56"/>
      <c r="W91" s="42"/>
      <c r="Y91" s="56"/>
      <c r="Z91" s="42"/>
      <c r="AA91" s="72"/>
      <c r="AB91" s="56"/>
      <c r="AC91" s="59">
        <v>4</v>
      </c>
      <c r="AD91" s="72">
        <v>0.40100000000000002</v>
      </c>
      <c r="AE91" s="56">
        <f>0.791*(1.697*AC91-3.557)+0.851</f>
        <v>3.4067210000000006</v>
      </c>
      <c r="AF91" s="45"/>
      <c r="AG91" s="72"/>
      <c r="AH91" s="56"/>
      <c r="AI91" s="45">
        <v>0</v>
      </c>
      <c r="AJ91" s="19">
        <v>4</v>
      </c>
      <c r="AK91" s="12">
        <v>0</v>
      </c>
      <c r="AL91" s="12">
        <v>0</v>
      </c>
      <c r="AM91" s="24"/>
      <c r="AO91" s="12">
        <v>479</v>
      </c>
      <c r="AP91" s="13"/>
      <c r="AQ91" s="13"/>
      <c r="AR91" s="13"/>
      <c r="AS91" s="13"/>
      <c r="AT91" s="3"/>
      <c r="AU91" s="2"/>
      <c r="AV91" s="2"/>
      <c r="AY91" s="2"/>
    </row>
    <row r="92" spans="1:52" s="12" customFormat="1" x14ac:dyDescent="0.25">
      <c r="A92" s="1" t="s">
        <v>1</v>
      </c>
      <c r="B92" s="2">
        <v>3</v>
      </c>
      <c r="C92" s="74">
        <f t="shared" si="8"/>
        <v>3.2951899999999998</v>
      </c>
      <c r="D92" s="70">
        <v>-114.73399999999999</v>
      </c>
      <c r="E92" s="10">
        <v>36.018999999999998</v>
      </c>
      <c r="F92" s="17">
        <v>5</v>
      </c>
      <c r="G92" s="1">
        <v>1970</v>
      </c>
      <c r="H92">
        <v>4</v>
      </c>
      <c r="I92">
        <v>25</v>
      </c>
      <c r="J92">
        <v>8</v>
      </c>
      <c r="K92">
        <v>25</v>
      </c>
      <c r="L92">
        <v>50.1</v>
      </c>
      <c r="M92" s="73">
        <f t="shared" si="9"/>
        <v>0.23</v>
      </c>
      <c r="N92" s="2">
        <v>0.01</v>
      </c>
      <c r="O92" s="3" t="s">
        <v>235</v>
      </c>
      <c r="P92" s="80"/>
      <c r="Q92" s="67">
        <f>AB92</f>
        <v>3.2951899999999998</v>
      </c>
      <c r="R92" s="72">
        <f>AA92</f>
        <v>0.23</v>
      </c>
      <c r="S92" s="44"/>
      <c r="T92" s="14"/>
      <c r="U92" s="72"/>
      <c r="V92" s="56"/>
      <c r="W92" s="42"/>
      <c r="X92" s="72"/>
      <c r="Y92" s="56"/>
      <c r="Z92" s="58">
        <v>3</v>
      </c>
      <c r="AA92" s="72">
        <v>0.23</v>
      </c>
      <c r="AB92" s="56">
        <f>0.791*(Z92+0.09)+0.851</f>
        <v>3.2951899999999998</v>
      </c>
      <c r="AC92" s="44"/>
      <c r="AD92" s="72"/>
      <c r="AE92" s="56"/>
      <c r="AF92" s="45"/>
      <c r="AG92" s="72"/>
      <c r="AH92" s="56"/>
      <c r="AI92" s="45" t="s">
        <v>21</v>
      </c>
      <c r="AJ92" s="13">
        <v>0</v>
      </c>
      <c r="AK92" s="12">
        <v>0</v>
      </c>
      <c r="AL92" s="12">
        <v>0</v>
      </c>
      <c r="AM92" s="24">
        <v>3</v>
      </c>
      <c r="AO92" s="12">
        <v>41</v>
      </c>
      <c r="AP92" s="13"/>
      <c r="AQ92" s="13"/>
      <c r="AR92" s="13"/>
      <c r="AS92" s="13"/>
      <c r="AT92" s="3"/>
      <c r="AU92" s="2"/>
      <c r="AV92" s="2"/>
      <c r="AW92"/>
      <c r="AX92"/>
      <c r="AY92" s="2"/>
      <c r="AZ92"/>
    </row>
    <row r="93" spans="1:52" x14ac:dyDescent="0.25">
      <c r="A93" s="1" t="s">
        <v>1</v>
      </c>
      <c r="B93" s="2">
        <v>2.7</v>
      </c>
      <c r="C93" s="74">
        <f t="shared" si="8"/>
        <v>3.05789</v>
      </c>
      <c r="D93" s="70">
        <v>-114.688</v>
      </c>
      <c r="E93" s="10">
        <v>36.003999999999998</v>
      </c>
      <c r="F93" s="17">
        <v>5</v>
      </c>
      <c r="G93" s="1">
        <v>1970</v>
      </c>
      <c r="H93">
        <v>4</v>
      </c>
      <c r="I93">
        <v>26</v>
      </c>
      <c r="J93">
        <v>2</v>
      </c>
      <c r="K93">
        <v>29</v>
      </c>
      <c r="L93">
        <v>36.1</v>
      </c>
      <c r="M93" s="73">
        <f t="shared" si="9"/>
        <v>0.23</v>
      </c>
      <c r="N93" s="2">
        <v>0.01</v>
      </c>
      <c r="O93" s="3" t="s">
        <v>235</v>
      </c>
      <c r="P93" s="80"/>
      <c r="Q93" s="67">
        <f>AB93</f>
        <v>3.05789</v>
      </c>
      <c r="R93" s="72">
        <f>AA93</f>
        <v>0.23</v>
      </c>
      <c r="S93" s="44"/>
      <c r="T93" s="14"/>
      <c r="V93" s="56"/>
      <c r="W93" s="42"/>
      <c r="Y93" s="56"/>
      <c r="Z93" s="58">
        <v>2.7</v>
      </c>
      <c r="AA93" s="72">
        <v>0.23</v>
      </c>
      <c r="AB93" s="56">
        <f>0.791*(Z93+0.09)+0.851</f>
        <v>3.05789</v>
      </c>
      <c r="AC93" s="44"/>
      <c r="AD93" s="72"/>
      <c r="AE93" s="56"/>
      <c r="AF93" s="45"/>
      <c r="AG93" s="72"/>
      <c r="AH93" s="56"/>
      <c r="AI93" s="45" t="s">
        <v>22</v>
      </c>
      <c r="AJ93" s="13">
        <v>0</v>
      </c>
      <c r="AK93" s="12">
        <v>0</v>
      </c>
      <c r="AL93" s="12">
        <v>0</v>
      </c>
      <c r="AM93" s="24">
        <v>2.7</v>
      </c>
      <c r="AO93" s="12">
        <v>41</v>
      </c>
      <c r="AP93" s="13"/>
      <c r="AQ93" s="13"/>
      <c r="AR93" s="13"/>
      <c r="AS93" s="13"/>
      <c r="AT93" s="3"/>
      <c r="AU93" s="2"/>
      <c r="AV93" s="2"/>
      <c r="AY93" s="2"/>
    </row>
    <row r="94" spans="1:52" x14ac:dyDescent="0.25">
      <c r="A94" s="1" t="s">
        <v>1</v>
      </c>
      <c r="B94" s="2">
        <v>3.7</v>
      </c>
      <c r="C94" s="74">
        <f t="shared" si="8"/>
        <v>3.0040229000000003</v>
      </c>
      <c r="D94" s="70">
        <v>-114.98</v>
      </c>
      <c r="E94" s="10">
        <v>39.277999999999999</v>
      </c>
      <c r="F94" s="17">
        <v>5</v>
      </c>
      <c r="G94" s="1">
        <v>1970</v>
      </c>
      <c r="H94">
        <v>7</v>
      </c>
      <c r="I94">
        <v>26</v>
      </c>
      <c r="J94">
        <v>21</v>
      </c>
      <c r="K94">
        <v>57</v>
      </c>
      <c r="L94">
        <v>58.9</v>
      </c>
      <c r="M94" s="73">
        <f t="shared" si="9"/>
        <v>0.40100000000000002</v>
      </c>
      <c r="N94" s="2">
        <v>0.01</v>
      </c>
      <c r="O94" s="3" t="s">
        <v>235</v>
      </c>
      <c r="P94" s="80"/>
      <c r="Q94" s="67">
        <f>AE94</f>
        <v>3.0040229000000003</v>
      </c>
      <c r="R94" s="72">
        <f>AD94</f>
        <v>0.40100000000000002</v>
      </c>
      <c r="S94" s="44"/>
      <c r="T94" s="14"/>
      <c r="V94" s="56"/>
      <c r="W94" s="42"/>
      <c r="Y94" s="56"/>
      <c r="Z94" s="42"/>
      <c r="AA94" s="72"/>
      <c r="AB94" s="56"/>
      <c r="AC94" s="57">
        <v>3.7</v>
      </c>
      <c r="AD94" s="72">
        <v>0.40100000000000002</v>
      </c>
      <c r="AE94" s="56">
        <f>0.791*(1.697*AC94-3.557)+0.851</f>
        <v>3.0040229000000003</v>
      </c>
      <c r="AF94" s="45"/>
      <c r="AG94" s="72"/>
      <c r="AH94" s="56"/>
      <c r="AI94" s="45">
        <v>0</v>
      </c>
      <c r="AJ94" s="13">
        <v>3.7</v>
      </c>
      <c r="AK94" s="12">
        <v>0</v>
      </c>
      <c r="AL94" s="12">
        <v>0</v>
      </c>
      <c r="AM94" s="24"/>
      <c r="AO94" s="12">
        <v>37</v>
      </c>
      <c r="AP94" s="13"/>
      <c r="AQ94" s="13"/>
      <c r="AR94" s="13"/>
      <c r="AS94" s="13"/>
      <c r="AT94" s="3"/>
      <c r="AU94" s="2"/>
      <c r="AV94" s="2"/>
      <c r="AY94" s="2"/>
    </row>
    <row r="95" spans="1:52" x14ac:dyDescent="0.25">
      <c r="A95" s="1" t="s">
        <v>2</v>
      </c>
      <c r="B95" s="2">
        <v>2.5</v>
      </c>
      <c r="C95" s="74">
        <f t="shared" si="8"/>
        <v>2.8285</v>
      </c>
      <c r="D95" s="70">
        <v>-111.584</v>
      </c>
      <c r="E95" s="10">
        <v>42.911999999999999</v>
      </c>
      <c r="F95" s="17">
        <v>7</v>
      </c>
      <c r="G95" s="1">
        <v>1970</v>
      </c>
      <c r="H95">
        <v>9</v>
      </c>
      <c r="I95">
        <v>3</v>
      </c>
      <c r="J95">
        <v>8</v>
      </c>
      <c r="K95">
        <v>56</v>
      </c>
      <c r="L95">
        <v>47.6</v>
      </c>
      <c r="M95" s="73">
        <f t="shared" si="9"/>
        <v>0.25600000000000001</v>
      </c>
      <c r="N95" s="2">
        <v>0.01</v>
      </c>
      <c r="O95" s="3" t="s">
        <v>235</v>
      </c>
      <c r="P95" s="80"/>
      <c r="Q95" s="67">
        <f>Y95</f>
        <v>2.8285</v>
      </c>
      <c r="R95" s="72">
        <f>X95</f>
        <v>0.25600000000000001</v>
      </c>
      <c r="S95" s="44"/>
      <c r="T95" s="14"/>
      <c r="V95" s="56"/>
      <c r="W95" s="58">
        <v>2.5</v>
      </c>
      <c r="X95" s="72">
        <v>0.25600000000000001</v>
      </c>
      <c r="Y95" s="56">
        <f>0.791*W95+0.851</f>
        <v>2.8285</v>
      </c>
      <c r="Z95" s="42"/>
      <c r="AA95" s="72"/>
      <c r="AB95" s="56"/>
      <c r="AC95" s="44"/>
      <c r="AD95" s="72"/>
      <c r="AE95" s="56"/>
      <c r="AF95" s="45"/>
      <c r="AG95" s="72"/>
      <c r="AH95" s="56"/>
      <c r="AI95" s="45"/>
      <c r="AJ95" s="13"/>
      <c r="AK95" s="12"/>
      <c r="AL95" s="12"/>
      <c r="AM95" s="24"/>
      <c r="AO95" s="12"/>
      <c r="AP95" s="13"/>
      <c r="AQ95" s="13"/>
      <c r="AR95" s="13">
        <v>2.5</v>
      </c>
      <c r="AS95" s="13"/>
      <c r="AT95" s="3"/>
      <c r="AU95" s="2"/>
      <c r="AV95" s="2"/>
      <c r="AY95" s="2"/>
    </row>
    <row r="96" spans="1:52" x14ac:dyDescent="0.25">
      <c r="A96" s="1" t="s">
        <v>1</v>
      </c>
      <c r="B96" s="2">
        <v>4.4000000000000004</v>
      </c>
      <c r="C96" s="74">
        <f t="shared" si="8"/>
        <v>3.9436518000000009</v>
      </c>
      <c r="D96" s="70">
        <v>-110.76</v>
      </c>
      <c r="E96" s="10">
        <v>43.18</v>
      </c>
      <c r="F96" s="17">
        <v>15</v>
      </c>
      <c r="G96" s="1">
        <v>1970</v>
      </c>
      <c r="H96">
        <v>9</v>
      </c>
      <c r="I96">
        <v>21</v>
      </c>
      <c r="J96">
        <v>7</v>
      </c>
      <c r="K96">
        <v>4</v>
      </c>
      <c r="L96">
        <v>36.9</v>
      </c>
      <c r="M96" s="73">
        <f t="shared" si="9"/>
        <v>0.40100000000000002</v>
      </c>
      <c r="N96" s="2">
        <v>0.01</v>
      </c>
      <c r="O96" s="3" t="s">
        <v>235</v>
      </c>
      <c r="P96" s="80"/>
      <c r="Q96" s="67">
        <f>AE96</f>
        <v>3.9436518000000009</v>
      </c>
      <c r="R96" s="72">
        <f>AD96</f>
        <v>0.40100000000000002</v>
      </c>
      <c r="S96" s="44"/>
      <c r="T96" s="14"/>
      <c r="V96" s="56"/>
      <c r="W96" s="42"/>
      <c r="Y96" s="56"/>
      <c r="Z96" s="42"/>
      <c r="AA96" s="72"/>
      <c r="AB96" s="56"/>
      <c r="AC96" s="57">
        <v>4.4000000000000004</v>
      </c>
      <c r="AD96" s="72">
        <v>0.40100000000000002</v>
      </c>
      <c r="AE96" s="56">
        <f>0.791*(1.697*AC96-3.557)+0.851</f>
        <v>3.9436518000000009</v>
      </c>
      <c r="AF96" s="45"/>
      <c r="AG96" s="72"/>
      <c r="AH96" s="56"/>
      <c r="AI96" s="45">
        <v>0</v>
      </c>
      <c r="AJ96" s="13">
        <v>4.4000000000000004</v>
      </c>
      <c r="AK96" s="12">
        <v>0</v>
      </c>
      <c r="AL96" s="12">
        <v>0</v>
      </c>
      <c r="AM96" s="24"/>
      <c r="AO96" s="12">
        <v>460</v>
      </c>
      <c r="AP96" s="13"/>
      <c r="AQ96" s="13"/>
      <c r="AR96" s="13"/>
      <c r="AS96" s="13"/>
      <c r="AT96" s="3"/>
      <c r="AU96" s="2"/>
      <c r="AV96" s="2"/>
      <c r="AY96" s="2"/>
    </row>
    <row r="97" spans="1:52" x14ac:dyDescent="0.25">
      <c r="A97" s="21" t="s">
        <v>1</v>
      </c>
      <c r="B97" s="13">
        <v>4.3</v>
      </c>
      <c r="C97" s="42">
        <f t="shared" si="8"/>
        <v>3.8094191000000004</v>
      </c>
      <c r="D97" s="71">
        <v>-111.12</v>
      </c>
      <c r="E97" s="18">
        <v>42.7</v>
      </c>
      <c r="F97" s="20">
        <v>15</v>
      </c>
      <c r="G97" s="21">
        <v>1970</v>
      </c>
      <c r="H97" s="12">
        <v>10</v>
      </c>
      <c r="I97" s="12">
        <v>17</v>
      </c>
      <c r="J97" s="12">
        <v>8</v>
      </c>
      <c r="K97" s="12">
        <v>6</v>
      </c>
      <c r="L97" s="12">
        <v>33.299999999999997</v>
      </c>
      <c r="M97" s="73">
        <f t="shared" si="9"/>
        <v>0.40100000000000002</v>
      </c>
      <c r="N97" s="2">
        <v>0.01</v>
      </c>
      <c r="O97" s="3" t="s">
        <v>235</v>
      </c>
      <c r="P97" s="80"/>
      <c r="Q97" s="67">
        <f>AE97</f>
        <v>3.8094191000000004</v>
      </c>
      <c r="R97" s="72">
        <f>AD97</f>
        <v>0.40100000000000002</v>
      </c>
      <c r="S97" s="44"/>
      <c r="T97" s="14"/>
      <c r="V97" s="56"/>
      <c r="W97" s="42"/>
      <c r="Y97" s="56"/>
      <c r="Z97" s="42"/>
      <c r="AA97" s="72"/>
      <c r="AB97" s="56"/>
      <c r="AC97" s="57">
        <v>4.3</v>
      </c>
      <c r="AD97" s="72">
        <v>0.40100000000000002</v>
      </c>
      <c r="AE97" s="56">
        <f>0.791*(1.697*AC97-3.557)+0.851</f>
        <v>3.8094191000000004</v>
      </c>
      <c r="AF97" s="45"/>
      <c r="AG97" s="72"/>
      <c r="AH97" s="56"/>
      <c r="AI97" s="45">
        <v>0</v>
      </c>
      <c r="AJ97" s="13">
        <v>4.3</v>
      </c>
      <c r="AK97" s="12">
        <v>0</v>
      </c>
      <c r="AL97" s="12">
        <v>0</v>
      </c>
      <c r="AM97" s="24"/>
      <c r="AO97" s="12">
        <v>457</v>
      </c>
      <c r="AP97" s="13"/>
      <c r="AQ97" s="13"/>
      <c r="AR97" s="13"/>
      <c r="AS97" s="13"/>
      <c r="AT97" s="14"/>
      <c r="AU97" s="13"/>
      <c r="AV97" s="13"/>
      <c r="AW97" s="12"/>
      <c r="AX97" s="12"/>
      <c r="AY97" s="13"/>
      <c r="AZ97" s="12"/>
    </row>
    <row r="98" spans="1:52" x14ac:dyDescent="0.25">
      <c r="A98" s="21" t="s">
        <v>1</v>
      </c>
      <c r="B98" s="13">
        <v>3</v>
      </c>
      <c r="C98" s="42">
        <f t="shared" si="8"/>
        <v>3.2951899999999998</v>
      </c>
      <c r="D98" s="71">
        <v>-112.273</v>
      </c>
      <c r="E98" s="18">
        <v>36.356999999999999</v>
      </c>
      <c r="F98" s="20">
        <v>6</v>
      </c>
      <c r="G98" s="21">
        <v>1970</v>
      </c>
      <c r="H98" s="12">
        <v>11</v>
      </c>
      <c r="I98" s="12">
        <v>24</v>
      </c>
      <c r="J98" s="12">
        <v>16</v>
      </c>
      <c r="K98" s="12">
        <v>47</v>
      </c>
      <c r="L98" s="12">
        <v>56</v>
      </c>
      <c r="M98" s="73">
        <f t="shared" si="9"/>
        <v>0.23</v>
      </c>
      <c r="N98" s="2">
        <v>0.01</v>
      </c>
      <c r="O98" s="3" t="s">
        <v>235</v>
      </c>
      <c r="P98" s="80"/>
      <c r="Q98" s="67">
        <f>AB98</f>
        <v>3.2951899999999998</v>
      </c>
      <c r="R98" s="72">
        <f>AA98</f>
        <v>0.23</v>
      </c>
      <c r="S98" s="44"/>
      <c r="T98" s="14"/>
      <c r="V98" s="56"/>
      <c r="W98" s="42"/>
      <c r="Y98" s="56"/>
      <c r="Z98" s="58">
        <v>3</v>
      </c>
      <c r="AA98" s="72">
        <v>0.23</v>
      </c>
      <c r="AB98" s="56">
        <f>0.791*(Z98+0.09)+0.851</f>
        <v>3.2951899999999998</v>
      </c>
      <c r="AC98" s="44"/>
      <c r="AD98" s="72"/>
      <c r="AE98" s="56"/>
      <c r="AF98" s="45"/>
      <c r="AG98" s="72"/>
      <c r="AH98" s="56"/>
      <c r="AI98" s="45" t="s">
        <v>21</v>
      </c>
      <c r="AJ98" s="13">
        <v>0</v>
      </c>
      <c r="AK98" s="12">
        <v>0</v>
      </c>
      <c r="AL98" s="12">
        <v>0</v>
      </c>
      <c r="AM98" s="24">
        <v>3</v>
      </c>
      <c r="AO98" s="12">
        <v>42</v>
      </c>
      <c r="AP98" s="13"/>
      <c r="AQ98" s="13"/>
      <c r="AR98" s="13"/>
      <c r="AS98" s="13"/>
      <c r="AT98" s="14"/>
      <c r="AU98" s="13"/>
      <c r="AV98" s="13"/>
      <c r="AW98" s="12"/>
      <c r="AX98" s="12"/>
      <c r="AY98" s="13"/>
      <c r="AZ98" s="12"/>
    </row>
    <row r="99" spans="1:52" x14ac:dyDescent="0.25">
      <c r="A99" s="21" t="s">
        <v>1</v>
      </c>
      <c r="B99" s="13">
        <v>2.9</v>
      </c>
      <c r="C99" s="42">
        <f t="shared" si="8"/>
        <v>3.2160899999999999</v>
      </c>
      <c r="D99" s="71">
        <v>-113.375</v>
      </c>
      <c r="E99" s="18">
        <v>36.518000000000001</v>
      </c>
      <c r="F99" s="20">
        <v>5</v>
      </c>
      <c r="G99" s="21">
        <v>1971</v>
      </c>
      <c r="H99" s="12">
        <v>5</v>
      </c>
      <c r="I99" s="12">
        <v>1</v>
      </c>
      <c r="J99" s="12">
        <v>3</v>
      </c>
      <c r="K99" s="12">
        <v>11</v>
      </c>
      <c r="L99" s="12">
        <v>19.899999999999999</v>
      </c>
      <c r="M99" s="73">
        <f t="shared" si="9"/>
        <v>0.23</v>
      </c>
      <c r="N99" s="2">
        <v>0.01</v>
      </c>
      <c r="O99" s="3" t="s">
        <v>235</v>
      </c>
      <c r="P99" s="80"/>
      <c r="Q99" s="67">
        <f>AB99</f>
        <v>3.2160899999999999</v>
      </c>
      <c r="R99" s="72">
        <f>AA99</f>
        <v>0.23</v>
      </c>
      <c r="S99" s="44"/>
      <c r="T99" s="14"/>
      <c r="V99" s="56"/>
      <c r="W99" s="42"/>
      <c r="Y99" s="56"/>
      <c r="Z99" s="58">
        <v>2.9</v>
      </c>
      <c r="AA99" s="72">
        <v>0.23</v>
      </c>
      <c r="AB99" s="56">
        <f>0.791*(Z99+0.09)+0.851</f>
        <v>3.2160899999999999</v>
      </c>
      <c r="AC99" s="44"/>
      <c r="AD99" s="72"/>
      <c r="AE99" s="56"/>
      <c r="AF99" s="45"/>
      <c r="AG99" s="72"/>
      <c r="AH99" s="56"/>
      <c r="AI99" s="45" t="s">
        <v>24</v>
      </c>
      <c r="AJ99" s="13">
        <v>0</v>
      </c>
      <c r="AK99" s="12">
        <v>0</v>
      </c>
      <c r="AL99" s="12">
        <v>0</v>
      </c>
      <c r="AM99" s="24">
        <v>2.9</v>
      </c>
      <c r="AO99" s="12">
        <v>42</v>
      </c>
      <c r="AP99" s="13"/>
      <c r="AQ99" s="13"/>
      <c r="AR99" s="13"/>
      <c r="AS99" s="13"/>
      <c r="AT99" s="14"/>
      <c r="AU99" s="13"/>
      <c r="AV99" s="13"/>
      <c r="AW99" s="12"/>
      <c r="AX99" s="12"/>
      <c r="AY99" s="13"/>
      <c r="AZ99" s="12"/>
    </row>
    <row r="100" spans="1:52" x14ac:dyDescent="0.25">
      <c r="A100" s="1" t="s">
        <v>2</v>
      </c>
      <c r="B100" s="2">
        <v>2.7</v>
      </c>
      <c r="C100" s="74">
        <f t="shared" si="8"/>
        <v>2.9867000000000004</v>
      </c>
      <c r="D100" s="70">
        <v>-111.92400000000001</v>
      </c>
      <c r="E100" s="10">
        <v>42.762999999999998</v>
      </c>
      <c r="F100" s="17">
        <v>7</v>
      </c>
      <c r="G100" s="1">
        <v>1971</v>
      </c>
      <c r="H100">
        <v>8</v>
      </c>
      <c r="I100">
        <v>6</v>
      </c>
      <c r="J100">
        <v>10</v>
      </c>
      <c r="K100">
        <v>38</v>
      </c>
      <c r="L100">
        <v>15.7</v>
      </c>
      <c r="M100" s="73">
        <f t="shared" si="9"/>
        <v>0.25600000000000001</v>
      </c>
      <c r="N100" s="2">
        <v>0.01</v>
      </c>
      <c r="O100" s="3" t="s">
        <v>235</v>
      </c>
      <c r="P100" s="80"/>
      <c r="Q100" s="67">
        <f>Y100</f>
        <v>2.9867000000000004</v>
      </c>
      <c r="R100" s="72">
        <f>X100</f>
        <v>0.25600000000000001</v>
      </c>
      <c r="S100" s="45"/>
      <c r="T100" s="14"/>
      <c r="V100" s="56"/>
      <c r="W100" s="58">
        <v>2.7</v>
      </c>
      <c r="X100" s="72">
        <v>0.25600000000000001</v>
      </c>
      <c r="Y100" s="56">
        <f>0.791*W100+0.851</f>
        <v>2.9867000000000004</v>
      </c>
      <c r="Z100" s="42"/>
      <c r="AA100" s="72"/>
      <c r="AB100" s="56"/>
      <c r="AC100" s="44"/>
      <c r="AD100" s="72"/>
      <c r="AE100" s="56"/>
      <c r="AF100" s="45"/>
      <c r="AG100" s="72"/>
      <c r="AH100" s="56"/>
      <c r="AI100" s="45"/>
      <c r="AJ100" s="13"/>
      <c r="AK100" s="12"/>
      <c r="AL100" s="12"/>
      <c r="AM100" s="24"/>
      <c r="AO100" s="12"/>
      <c r="AP100" s="13"/>
      <c r="AQ100" s="13"/>
      <c r="AR100" s="13">
        <v>2.7</v>
      </c>
      <c r="AT100" s="3"/>
      <c r="AU100" s="2"/>
      <c r="AV100" s="2"/>
      <c r="AY100" s="2"/>
    </row>
    <row r="101" spans="1:52" x14ac:dyDescent="0.25">
      <c r="A101" s="1" t="s">
        <v>1</v>
      </c>
      <c r="B101" s="2">
        <v>4</v>
      </c>
      <c r="C101" s="74">
        <f t="shared" si="8"/>
        <v>4.0861900000000002</v>
      </c>
      <c r="D101" s="70">
        <v>-108.68</v>
      </c>
      <c r="E101" s="10">
        <v>38.909999999999997</v>
      </c>
      <c r="F101" s="17">
        <v>5</v>
      </c>
      <c r="G101" s="1">
        <v>1971</v>
      </c>
      <c r="H101">
        <v>11</v>
      </c>
      <c r="I101">
        <v>12</v>
      </c>
      <c r="J101">
        <v>9</v>
      </c>
      <c r="K101">
        <v>30</v>
      </c>
      <c r="L101">
        <v>44.6</v>
      </c>
      <c r="M101" s="73">
        <f t="shared" si="9"/>
        <v>0.23</v>
      </c>
      <c r="N101" s="2">
        <v>0.01</v>
      </c>
      <c r="O101" s="3" t="s">
        <v>235</v>
      </c>
      <c r="P101" s="80"/>
      <c r="Q101" s="67">
        <f>AB101</f>
        <v>4.0861900000000002</v>
      </c>
      <c r="R101" s="72">
        <f>AA101</f>
        <v>0.23</v>
      </c>
      <c r="S101" s="44"/>
      <c r="T101" s="14"/>
      <c r="V101" s="56"/>
      <c r="W101" s="42"/>
      <c r="Y101" s="56"/>
      <c r="Z101" s="58">
        <v>4</v>
      </c>
      <c r="AA101" s="72">
        <v>0.23</v>
      </c>
      <c r="AB101" s="56">
        <f>0.791*(Z101+0.09)+0.851</f>
        <v>4.0861900000000002</v>
      </c>
      <c r="AC101" s="44"/>
      <c r="AD101" s="72"/>
      <c r="AE101" s="56"/>
      <c r="AF101" s="45"/>
      <c r="AG101" s="72"/>
      <c r="AH101" s="56"/>
      <c r="AI101" s="45" t="s">
        <v>25</v>
      </c>
      <c r="AJ101" s="13">
        <v>0</v>
      </c>
      <c r="AK101" s="12">
        <v>0</v>
      </c>
      <c r="AL101" s="12">
        <v>0</v>
      </c>
      <c r="AM101" s="24">
        <v>4</v>
      </c>
      <c r="AO101" s="12">
        <v>479</v>
      </c>
      <c r="AP101" s="13">
        <v>3</v>
      </c>
      <c r="AQ101" s="13"/>
      <c r="AR101" s="13"/>
      <c r="AS101" s="13"/>
      <c r="AT101" s="3"/>
      <c r="AU101" s="2"/>
      <c r="AV101" s="2"/>
      <c r="AY101" s="2"/>
    </row>
    <row r="102" spans="1:52" x14ac:dyDescent="0.25">
      <c r="A102" s="1" t="s">
        <v>1</v>
      </c>
      <c r="B102" s="2">
        <v>4.0999999999999996</v>
      </c>
      <c r="C102" s="74">
        <f t="shared" si="8"/>
        <v>4.2443900000000001</v>
      </c>
      <c r="D102" s="70">
        <v>-114.499</v>
      </c>
      <c r="E102" s="10">
        <v>37.404000000000003</v>
      </c>
      <c r="F102" s="17">
        <v>14</v>
      </c>
      <c r="G102" s="1">
        <v>1971</v>
      </c>
      <c r="H102">
        <v>12</v>
      </c>
      <c r="I102">
        <v>26</v>
      </c>
      <c r="J102">
        <v>6</v>
      </c>
      <c r="K102">
        <v>3</v>
      </c>
      <c r="L102">
        <v>56</v>
      </c>
      <c r="M102" s="73">
        <f t="shared" si="9"/>
        <v>0.23</v>
      </c>
      <c r="N102" s="2">
        <v>0.01</v>
      </c>
      <c r="O102" s="3" t="s">
        <v>235</v>
      </c>
      <c r="P102" s="80"/>
      <c r="Q102" s="67">
        <f>AB102</f>
        <v>4.2443900000000001</v>
      </c>
      <c r="R102" s="72">
        <f>AA102</f>
        <v>0.23</v>
      </c>
      <c r="S102" s="44"/>
      <c r="T102" s="14"/>
      <c r="V102" s="56"/>
      <c r="W102" s="42"/>
      <c r="Y102" s="56"/>
      <c r="Z102" s="58">
        <v>4.2</v>
      </c>
      <c r="AA102" s="72">
        <v>0.23</v>
      </c>
      <c r="AB102" s="56">
        <f>0.791*(Z102+0.09)+0.851</f>
        <v>4.2443900000000001</v>
      </c>
      <c r="AC102" s="44">
        <v>4.0999999999999996</v>
      </c>
      <c r="AD102" s="72">
        <v>0.40100000000000002</v>
      </c>
      <c r="AE102" s="56">
        <f>0.791*(1.697*AC102-3.557)+0.851</f>
        <v>3.5409537000000002</v>
      </c>
      <c r="AF102" s="45"/>
      <c r="AG102" s="72"/>
      <c r="AH102" s="56"/>
      <c r="AI102" s="45" t="s">
        <v>26</v>
      </c>
      <c r="AJ102" s="13">
        <v>4.0999999999999996</v>
      </c>
      <c r="AK102" s="12">
        <v>0</v>
      </c>
      <c r="AL102" s="12">
        <v>0</v>
      </c>
      <c r="AM102" s="24">
        <v>4.2</v>
      </c>
      <c r="AO102" s="12">
        <v>41</v>
      </c>
      <c r="AP102" s="13"/>
      <c r="AQ102" s="13"/>
      <c r="AR102" s="13"/>
      <c r="AS102" s="13"/>
      <c r="AT102" s="3"/>
      <c r="AU102" s="2"/>
      <c r="AV102" s="2"/>
      <c r="AY102" s="2"/>
    </row>
    <row r="103" spans="1:52" x14ac:dyDescent="0.25">
      <c r="A103" s="1" t="s">
        <v>2</v>
      </c>
      <c r="B103" s="2">
        <v>2.6</v>
      </c>
      <c r="C103" s="74">
        <f t="shared" si="8"/>
        <v>2.9076</v>
      </c>
      <c r="D103" s="70">
        <v>-111.974</v>
      </c>
      <c r="E103" s="10">
        <v>42.994999999999997</v>
      </c>
      <c r="F103" s="17">
        <v>7</v>
      </c>
      <c r="G103" s="1">
        <v>1972</v>
      </c>
      <c r="H103">
        <v>1</v>
      </c>
      <c r="I103">
        <v>9</v>
      </c>
      <c r="J103">
        <v>5</v>
      </c>
      <c r="K103">
        <v>19</v>
      </c>
      <c r="L103">
        <v>43</v>
      </c>
      <c r="M103" s="73">
        <f t="shared" si="9"/>
        <v>0.25600000000000001</v>
      </c>
      <c r="N103" s="2">
        <v>0.01</v>
      </c>
      <c r="O103" s="3" t="s">
        <v>235</v>
      </c>
      <c r="P103" s="80"/>
      <c r="Q103" s="67">
        <f t="shared" ref="Q103:Q109" si="12">Y103</f>
        <v>2.9076</v>
      </c>
      <c r="R103" s="72">
        <f t="shared" ref="R103:R109" si="13">X103</f>
        <v>0.25600000000000001</v>
      </c>
      <c r="S103" s="44"/>
      <c r="T103" s="14"/>
      <c r="V103" s="56"/>
      <c r="W103" s="58">
        <v>2.6</v>
      </c>
      <c r="X103" s="72">
        <v>0.25600000000000001</v>
      </c>
      <c r="Y103" s="56">
        <f t="shared" ref="Y103:Y109" si="14">0.791*W103+0.851</f>
        <v>2.9076</v>
      </c>
      <c r="Z103" s="42"/>
      <c r="AA103" s="72"/>
      <c r="AB103" s="56"/>
      <c r="AC103" s="44"/>
      <c r="AD103" s="72"/>
      <c r="AE103" s="56"/>
      <c r="AF103" s="45"/>
      <c r="AG103" s="72"/>
      <c r="AH103" s="56"/>
      <c r="AI103" s="45"/>
      <c r="AJ103" s="13"/>
      <c r="AK103" s="12"/>
      <c r="AL103" s="12"/>
      <c r="AM103" s="24"/>
      <c r="AO103" s="12"/>
      <c r="AP103" s="13"/>
      <c r="AQ103" s="13"/>
      <c r="AR103" s="13">
        <v>2.6</v>
      </c>
      <c r="AS103" s="13"/>
      <c r="AT103" s="3"/>
      <c r="AU103" s="2"/>
      <c r="AV103" s="2"/>
      <c r="AY103" s="2"/>
    </row>
    <row r="104" spans="1:52" x14ac:dyDescent="0.25">
      <c r="A104" s="1" t="s">
        <v>2</v>
      </c>
      <c r="B104" s="2">
        <v>2.6</v>
      </c>
      <c r="C104" s="74">
        <f t="shared" si="8"/>
        <v>2.9076</v>
      </c>
      <c r="D104" s="70">
        <v>-112.011</v>
      </c>
      <c r="E104" s="10">
        <v>43.015000000000001</v>
      </c>
      <c r="F104" s="17">
        <v>7</v>
      </c>
      <c r="G104" s="1">
        <v>1972</v>
      </c>
      <c r="H104">
        <v>1</v>
      </c>
      <c r="I104">
        <v>9</v>
      </c>
      <c r="J104">
        <v>6</v>
      </c>
      <c r="K104">
        <v>17</v>
      </c>
      <c r="L104">
        <v>54.9</v>
      </c>
      <c r="M104" s="73">
        <f t="shared" si="9"/>
        <v>0.25600000000000001</v>
      </c>
      <c r="N104" s="2">
        <v>0.01</v>
      </c>
      <c r="O104" s="3" t="s">
        <v>235</v>
      </c>
      <c r="P104" s="80"/>
      <c r="Q104" s="67">
        <f t="shared" si="12"/>
        <v>2.9076</v>
      </c>
      <c r="R104" s="72">
        <f t="shared" si="13"/>
        <v>0.25600000000000001</v>
      </c>
      <c r="S104" s="44"/>
      <c r="T104" s="14"/>
      <c r="V104" s="56"/>
      <c r="W104" s="58">
        <v>2.6</v>
      </c>
      <c r="X104" s="72">
        <v>0.25600000000000001</v>
      </c>
      <c r="Y104" s="56">
        <f t="shared" si="14"/>
        <v>2.9076</v>
      </c>
      <c r="Z104" s="42"/>
      <c r="AA104" s="72"/>
      <c r="AB104" s="56"/>
      <c r="AC104" s="44"/>
      <c r="AD104" s="72"/>
      <c r="AE104" s="56"/>
      <c r="AF104" s="45"/>
      <c r="AG104" s="72"/>
      <c r="AH104" s="56"/>
      <c r="AI104" s="45"/>
      <c r="AJ104" s="13"/>
      <c r="AK104" s="12"/>
      <c r="AL104" s="12"/>
      <c r="AM104" s="24"/>
      <c r="AO104" s="12"/>
      <c r="AP104" s="13"/>
      <c r="AQ104" s="13"/>
      <c r="AR104" s="13">
        <v>2.6</v>
      </c>
      <c r="AS104" s="13"/>
      <c r="AT104" s="3"/>
      <c r="AU104" s="2"/>
      <c r="AV104" s="2"/>
      <c r="AY104" s="2"/>
    </row>
    <row r="105" spans="1:52" x14ac:dyDescent="0.25">
      <c r="A105" s="1" t="s">
        <v>2</v>
      </c>
      <c r="B105" s="2">
        <v>2.6</v>
      </c>
      <c r="C105" s="74">
        <f t="shared" si="8"/>
        <v>2.9076</v>
      </c>
      <c r="D105" s="70">
        <v>-110.982</v>
      </c>
      <c r="E105" s="10">
        <v>43.026000000000003</v>
      </c>
      <c r="F105" s="17">
        <v>7</v>
      </c>
      <c r="G105" s="1">
        <v>1972</v>
      </c>
      <c r="H105">
        <v>3</v>
      </c>
      <c r="I105">
        <v>28</v>
      </c>
      <c r="J105">
        <v>18</v>
      </c>
      <c r="K105">
        <v>13</v>
      </c>
      <c r="L105">
        <v>23.1</v>
      </c>
      <c r="M105" s="73">
        <f t="shared" si="9"/>
        <v>0.25600000000000001</v>
      </c>
      <c r="N105" s="2">
        <v>0.01</v>
      </c>
      <c r="O105" s="3" t="s">
        <v>235</v>
      </c>
      <c r="P105" s="80"/>
      <c r="Q105" s="67">
        <f t="shared" si="12"/>
        <v>2.9076</v>
      </c>
      <c r="R105" s="72">
        <f t="shared" si="13"/>
        <v>0.25600000000000001</v>
      </c>
      <c r="S105" s="44"/>
      <c r="T105" s="14"/>
      <c r="V105" s="56"/>
      <c r="W105" s="58">
        <v>2.6</v>
      </c>
      <c r="X105" s="72">
        <v>0.25600000000000001</v>
      </c>
      <c r="Y105" s="56">
        <f t="shared" si="14"/>
        <v>2.9076</v>
      </c>
      <c r="Z105" s="42"/>
      <c r="AA105" s="72"/>
      <c r="AB105" s="56"/>
      <c r="AC105" s="44"/>
      <c r="AD105" s="72"/>
      <c r="AE105" s="56"/>
      <c r="AF105" s="45"/>
      <c r="AG105" s="72"/>
      <c r="AH105" s="56"/>
      <c r="AI105" s="45"/>
      <c r="AJ105" s="13"/>
      <c r="AK105" s="12"/>
      <c r="AL105" s="12"/>
      <c r="AM105" s="24"/>
      <c r="AO105" s="12"/>
      <c r="AP105" s="13"/>
      <c r="AQ105" s="13"/>
      <c r="AR105" s="13">
        <v>2.6</v>
      </c>
      <c r="AS105" s="13"/>
      <c r="AT105" s="3"/>
      <c r="AU105" s="2"/>
      <c r="AV105" s="2"/>
      <c r="AY105" s="2"/>
    </row>
    <row r="106" spans="1:52" x14ac:dyDescent="0.25">
      <c r="A106" s="1" t="s">
        <v>2</v>
      </c>
      <c r="B106" s="2">
        <v>3.4</v>
      </c>
      <c r="C106" s="74">
        <f t="shared" si="8"/>
        <v>3.5404</v>
      </c>
      <c r="D106" s="70">
        <v>-113.11499999999999</v>
      </c>
      <c r="E106" s="10">
        <v>36.389000000000003</v>
      </c>
      <c r="F106" s="17">
        <v>7</v>
      </c>
      <c r="G106" s="1">
        <v>1972</v>
      </c>
      <c r="H106">
        <v>4</v>
      </c>
      <c r="I106">
        <v>27</v>
      </c>
      <c r="J106">
        <v>1</v>
      </c>
      <c r="K106">
        <v>53</v>
      </c>
      <c r="L106">
        <v>3.1</v>
      </c>
      <c r="M106" s="73">
        <f t="shared" si="9"/>
        <v>0.25600000000000001</v>
      </c>
      <c r="N106" s="2">
        <v>0.01</v>
      </c>
      <c r="O106" s="3" t="s">
        <v>235</v>
      </c>
      <c r="P106" s="80"/>
      <c r="Q106" s="67">
        <f t="shared" si="12"/>
        <v>3.5404</v>
      </c>
      <c r="R106" s="72">
        <f t="shared" si="13"/>
        <v>0.25600000000000001</v>
      </c>
      <c r="S106" s="44"/>
      <c r="T106" s="14"/>
      <c r="V106" s="56"/>
      <c r="W106" s="58">
        <v>3.4</v>
      </c>
      <c r="X106" s="72">
        <v>0.25600000000000001</v>
      </c>
      <c r="Y106" s="56">
        <f t="shared" si="14"/>
        <v>3.5404</v>
      </c>
      <c r="Z106" s="42"/>
      <c r="AA106" s="72"/>
      <c r="AB106" s="56"/>
      <c r="AC106" s="44"/>
      <c r="AD106" s="72"/>
      <c r="AE106" s="56"/>
      <c r="AF106" s="45"/>
      <c r="AG106" s="72"/>
      <c r="AH106" s="56"/>
      <c r="AI106" s="45"/>
      <c r="AJ106" s="13"/>
      <c r="AK106" s="12"/>
      <c r="AL106" s="12"/>
      <c r="AM106" s="24"/>
      <c r="AO106" s="12"/>
      <c r="AP106" s="13"/>
      <c r="AQ106" s="13"/>
      <c r="AR106" s="13">
        <v>3.4</v>
      </c>
      <c r="AS106" s="13"/>
      <c r="AT106" s="3"/>
      <c r="AU106" s="2"/>
      <c r="AV106" s="2"/>
      <c r="AY106" s="2"/>
    </row>
    <row r="107" spans="1:52" x14ac:dyDescent="0.25">
      <c r="A107" s="1" t="s">
        <v>2</v>
      </c>
      <c r="B107" s="2">
        <v>3.4</v>
      </c>
      <c r="C107" s="74">
        <f t="shared" si="8"/>
        <v>3.5404</v>
      </c>
      <c r="D107" s="70">
        <v>-113.15</v>
      </c>
      <c r="E107" s="10">
        <v>36.380000000000003</v>
      </c>
      <c r="F107" s="17">
        <v>7</v>
      </c>
      <c r="G107" s="1">
        <v>1972</v>
      </c>
      <c r="H107">
        <v>4</v>
      </c>
      <c r="I107">
        <v>27</v>
      </c>
      <c r="J107">
        <v>8</v>
      </c>
      <c r="K107">
        <v>41</v>
      </c>
      <c r="L107">
        <v>13.6</v>
      </c>
      <c r="M107" s="73">
        <f t="shared" si="9"/>
        <v>0.25600000000000001</v>
      </c>
      <c r="N107" s="2">
        <v>0.01</v>
      </c>
      <c r="O107" s="3" t="s">
        <v>235</v>
      </c>
      <c r="P107" s="80"/>
      <c r="Q107" s="67">
        <f t="shared" si="12"/>
        <v>3.5404</v>
      </c>
      <c r="R107" s="72">
        <f t="shared" si="13"/>
        <v>0.25600000000000001</v>
      </c>
      <c r="S107" s="44"/>
      <c r="T107" s="14"/>
      <c r="V107" s="56"/>
      <c r="W107" s="58">
        <v>3.4</v>
      </c>
      <c r="X107" s="72">
        <v>0.25600000000000001</v>
      </c>
      <c r="Y107" s="56">
        <f t="shared" si="14"/>
        <v>3.5404</v>
      </c>
      <c r="Z107" s="42"/>
      <c r="AA107" s="72"/>
      <c r="AB107" s="56"/>
      <c r="AC107" s="44"/>
      <c r="AD107" s="72"/>
      <c r="AE107" s="56"/>
      <c r="AF107" s="45"/>
      <c r="AG107" s="72"/>
      <c r="AH107" s="56"/>
      <c r="AI107" s="45"/>
      <c r="AJ107" s="13"/>
      <c r="AK107" s="12"/>
      <c r="AL107" s="12"/>
      <c r="AM107" s="24"/>
      <c r="AO107" s="12"/>
      <c r="AP107" s="13"/>
      <c r="AQ107" s="13"/>
      <c r="AR107" s="13">
        <v>3.4</v>
      </c>
      <c r="AS107" s="13"/>
      <c r="AT107" s="3"/>
      <c r="AU107" s="2"/>
      <c r="AV107" s="2"/>
      <c r="AY107" s="2"/>
    </row>
    <row r="108" spans="1:52" x14ac:dyDescent="0.25">
      <c r="A108" s="1" t="s">
        <v>2</v>
      </c>
      <c r="B108" s="2">
        <v>3.3</v>
      </c>
      <c r="C108" s="74">
        <f t="shared" si="8"/>
        <v>3.4613</v>
      </c>
      <c r="D108" s="70">
        <v>-113.502</v>
      </c>
      <c r="E108" s="10">
        <v>36.369</v>
      </c>
      <c r="F108" s="17">
        <v>7</v>
      </c>
      <c r="G108" s="1">
        <v>1972</v>
      </c>
      <c r="H108">
        <v>5</v>
      </c>
      <c r="I108">
        <v>14</v>
      </c>
      <c r="J108">
        <v>2</v>
      </c>
      <c r="K108">
        <v>38</v>
      </c>
      <c r="L108">
        <v>40.700000000000003</v>
      </c>
      <c r="M108" s="73">
        <f t="shared" si="9"/>
        <v>0.25600000000000001</v>
      </c>
      <c r="N108" s="2">
        <v>0.01</v>
      </c>
      <c r="O108" s="3" t="s">
        <v>235</v>
      </c>
      <c r="P108" s="80"/>
      <c r="Q108" s="67">
        <f t="shared" si="12"/>
        <v>3.4613</v>
      </c>
      <c r="R108" s="72">
        <f t="shared" si="13"/>
        <v>0.25600000000000001</v>
      </c>
      <c r="S108" s="44"/>
      <c r="T108" s="14"/>
      <c r="V108" s="56"/>
      <c r="W108" s="58">
        <v>3.3</v>
      </c>
      <c r="X108" s="72">
        <v>0.25600000000000001</v>
      </c>
      <c r="Y108" s="56">
        <f t="shared" si="14"/>
        <v>3.4613</v>
      </c>
      <c r="Z108" s="42"/>
      <c r="AA108" s="72"/>
      <c r="AB108" s="56"/>
      <c r="AC108" s="44"/>
      <c r="AD108" s="72"/>
      <c r="AE108" s="56"/>
      <c r="AF108" s="45"/>
      <c r="AG108" s="72"/>
      <c r="AH108" s="56"/>
      <c r="AI108" s="45"/>
      <c r="AJ108" s="13"/>
      <c r="AK108" s="12"/>
      <c r="AL108" s="12"/>
      <c r="AM108" s="24"/>
      <c r="AO108" s="12"/>
      <c r="AP108" s="13"/>
      <c r="AQ108" s="13"/>
      <c r="AR108" s="13">
        <v>3.3</v>
      </c>
      <c r="AS108" s="13"/>
      <c r="AT108" s="3"/>
      <c r="AU108" s="2"/>
      <c r="AV108" s="2"/>
      <c r="AY108" s="2"/>
    </row>
    <row r="109" spans="1:52" x14ac:dyDescent="0.25">
      <c r="A109" s="1" t="s">
        <v>2</v>
      </c>
      <c r="B109" s="2">
        <v>2.5</v>
      </c>
      <c r="C109" s="74">
        <f t="shared" si="8"/>
        <v>2.8285</v>
      </c>
      <c r="D109" s="70">
        <v>-111.377</v>
      </c>
      <c r="E109" s="10">
        <v>42.765000000000001</v>
      </c>
      <c r="F109" s="17">
        <v>7</v>
      </c>
      <c r="G109" s="1">
        <v>1972</v>
      </c>
      <c r="H109">
        <v>8</v>
      </c>
      <c r="I109">
        <v>27</v>
      </c>
      <c r="J109">
        <v>21</v>
      </c>
      <c r="K109">
        <v>13</v>
      </c>
      <c r="L109">
        <v>5.8</v>
      </c>
      <c r="M109" s="73">
        <f t="shared" si="9"/>
        <v>0.25600000000000001</v>
      </c>
      <c r="N109" s="2">
        <v>0.01</v>
      </c>
      <c r="O109" s="3" t="s">
        <v>235</v>
      </c>
      <c r="P109" s="80"/>
      <c r="Q109" s="67">
        <f t="shared" si="12"/>
        <v>2.8285</v>
      </c>
      <c r="R109" s="72">
        <f t="shared" si="13"/>
        <v>0.25600000000000001</v>
      </c>
      <c r="S109" s="44"/>
      <c r="T109" s="14"/>
      <c r="V109" s="56"/>
      <c r="W109" s="58">
        <v>2.5</v>
      </c>
      <c r="X109" s="72">
        <v>0.25600000000000001</v>
      </c>
      <c r="Y109" s="56">
        <f t="shared" si="14"/>
        <v>2.8285</v>
      </c>
      <c r="Z109" s="42"/>
      <c r="AA109" s="72"/>
      <c r="AB109" s="56"/>
      <c r="AC109" s="44"/>
      <c r="AD109" s="72"/>
      <c r="AE109" s="56"/>
      <c r="AF109" s="45"/>
      <c r="AG109" s="72"/>
      <c r="AH109" s="56"/>
      <c r="AI109" s="45"/>
      <c r="AJ109" s="13"/>
      <c r="AK109" s="12"/>
      <c r="AL109" s="12"/>
      <c r="AM109" s="24"/>
      <c r="AO109" s="12"/>
      <c r="AP109" s="13"/>
      <c r="AQ109" s="13"/>
      <c r="AR109" s="13">
        <v>2.5</v>
      </c>
      <c r="AS109" s="13"/>
      <c r="AT109" s="3"/>
      <c r="AU109" s="2"/>
      <c r="AV109" s="2"/>
      <c r="AY109" s="2"/>
    </row>
    <row r="110" spans="1:52" x14ac:dyDescent="0.25">
      <c r="A110" s="1" t="s">
        <v>1</v>
      </c>
      <c r="B110" s="2">
        <v>3.4</v>
      </c>
      <c r="C110" s="74">
        <f t="shared" si="8"/>
        <v>3.6115900000000001</v>
      </c>
      <c r="D110" s="70">
        <v>-114.889</v>
      </c>
      <c r="E110" s="10">
        <v>37.222999999999999</v>
      </c>
      <c r="F110" s="17">
        <v>5</v>
      </c>
      <c r="G110" s="1">
        <v>1972</v>
      </c>
      <c r="H110">
        <v>10</v>
      </c>
      <c r="I110">
        <v>28</v>
      </c>
      <c r="J110">
        <v>19</v>
      </c>
      <c r="K110">
        <v>1</v>
      </c>
      <c r="L110">
        <v>24.9</v>
      </c>
      <c r="M110" s="73">
        <f t="shared" si="9"/>
        <v>0.23</v>
      </c>
      <c r="N110" s="2">
        <v>0.01</v>
      </c>
      <c r="O110" s="3" t="s">
        <v>235</v>
      </c>
      <c r="P110" s="80"/>
      <c r="Q110" s="67">
        <f>AB110</f>
        <v>3.6115900000000001</v>
      </c>
      <c r="R110" s="72">
        <f>AA110</f>
        <v>0.23</v>
      </c>
      <c r="S110" s="44"/>
      <c r="T110" s="14"/>
      <c r="V110" s="56"/>
      <c r="W110" s="42"/>
      <c r="Y110" s="56"/>
      <c r="Z110" s="58">
        <v>3.4</v>
      </c>
      <c r="AA110" s="72">
        <v>0.23</v>
      </c>
      <c r="AB110" s="56">
        <f>0.791*(Z110+0.09)+0.851</f>
        <v>3.6115900000000001</v>
      </c>
      <c r="AC110" s="44"/>
      <c r="AD110" s="72"/>
      <c r="AE110" s="56"/>
      <c r="AF110" s="45"/>
      <c r="AG110" s="72"/>
      <c r="AH110" s="56"/>
      <c r="AI110" s="45" t="s">
        <v>28</v>
      </c>
      <c r="AJ110" s="13">
        <v>0</v>
      </c>
      <c r="AK110" s="12">
        <v>0</v>
      </c>
      <c r="AL110" s="12">
        <v>0</v>
      </c>
      <c r="AM110" s="24">
        <v>3.4</v>
      </c>
      <c r="AO110" s="12">
        <v>41</v>
      </c>
      <c r="AP110" s="13"/>
      <c r="AQ110" s="13"/>
      <c r="AR110" s="13"/>
      <c r="AS110" s="13"/>
      <c r="AT110" s="3"/>
      <c r="AU110" s="2"/>
      <c r="AV110" s="2"/>
      <c r="AY110" s="2"/>
    </row>
    <row r="111" spans="1:52" x14ac:dyDescent="0.25">
      <c r="A111" s="1" t="s">
        <v>1</v>
      </c>
      <c r="B111" s="2">
        <v>3.2</v>
      </c>
      <c r="C111" s="74">
        <f t="shared" si="8"/>
        <v>3.4533900000000002</v>
      </c>
      <c r="D111" s="70">
        <v>-114.843</v>
      </c>
      <c r="E111" s="10">
        <v>37.253</v>
      </c>
      <c r="F111" s="17">
        <v>5</v>
      </c>
      <c r="G111" s="1">
        <v>1972</v>
      </c>
      <c r="H111">
        <v>10</v>
      </c>
      <c r="I111">
        <v>29</v>
      </c>
      <c r="J111">
        <v>11</v>
      </c>
      <c r="K111">
        <v>35</v>
      </c>
      <c r="L111">
        <v>6.6</v>
      </c>
      <c r="M111" s="73">
        <f t="shared" si="9"/>
        <v>0.23</v>
      </c>
      <c r="N111" s="2">
        <v>0.01</v>
      </c>
      <c r="O111" s="3" t="s">
        <v>235</v>
      </c>
      <c r="P111" s="80"/>
      <c r="Q111" s="67">
        <f>AB111</f>
        <v>3.4533900000000002</v>
      </c>
      <c r="R111" s="72">
        <f>AA111</f>
        <v>0.23</v>
      </c>
      <c r="S111" s="44"/>
      <c r="T111" s="14"/>
      <c r="V111" s="56"/>
      <c r="W111" s="42"/>
      <c r="Y111" s="56"/>
      <c r="Z111" s="58">
        <v>3.2</v>
      </c>
      <c r="AA111" s="72">
        <v>0.23</v>
      </c>
      <c r="AB111" s="56">
        <f>0.791*(Z111+0.09)+0.851</f>
        <v>3.4533900000000002</v>
      </c>
      <c r="AC111" s="44"/>
      <c r="AD111" s="72"/>
      <c r="AE111" s="56"/>
      <c r="AF111" s="45"/>
      <c r="AG111" s="72"/>
      <c r="AH111" s="56"/>
      <c r="AI111" s="45" t="s">
        <v>29</v>
      </c>
      <c r="AJ111" s="13">
        <v>0</v>
      </c>
      <c r="AK111" s="12">
        <v>0</v>
      </c>
      <c r="AL111" s="12">
        <v>0</v>
      </c>
      <c r="AM111" s="24">
        <v>3.2</v>
      </c>
      <c r="AO111" s="12">
        <v>41</v>
      </c>
      <c r="AP111" s="13"/>
      <c r="AQ111" s="13"/>
      <c r="AR111" s="13"/>
      <c r="AS111" s="13"/>
      <c r="AT111" s="3"/>
      <c r="AU111" s="2"/>
      <c r="AV111" s="2"/>
      <c r="AY111" s="2"/>
    </row>
    <row r="112" spans="1:52" x14ac:dyDescent="0.25">
      <c r="A112" s="1" t="s">
        <v>1</v>
      </c>
      <c r="B112" s="2">
        <v>3.1</v>
      </c>
      <c r="C112" s="74">
        <f t="shared" si="8"/>
        <v>3.3742900000000002</v>
      </c>
      <c r="D112" s="70">
        <v>-114.819</v>
      </c>
      <c r="E112" s="10">
        <v>37.235999999999997</v>
      </c>
      <c r="F112" s="17">
        <v>5</v>
      </c>
      <c r="G112" s="1">
        <v>1972</v>
      </c>
      <c r="H112">
        <v>10</v>
      </c>
      <c r="I112">
        <v>29</v>
      </c>
      <c r="J112">
        <v>20</v>
      </c>
      <c r="K112">
        <v>27</v>
      </c>
      <c r="L112">
        <v>3.5</v>
      </c>
      <c r="M112" s="73">
        <f t="shared" si="9"/>
        <v>0.23</v>
      </c>
      <c r="N112" s="2">
        <v>0.01</v>
      </c>
      <c r="O112" s="3" t="s">
        <v>235</v>
      </c>
      <c r="P112" s="80"/>
      <c r="Q112" s="67">
        <f>AB112</f>
        <v>3.3742900000000002</v>
      </c>
      <c r="R112" s="72">
        <f>AA112</f>
        <v>0.23</v>
      </c>
      <c r="S112" s="44"/>
      <c r="T112" s="14"/>
      <c r="V112" s="56"/>
      <c r="W112" s="42"/>
      <c r="Y112" s="56"/>
      <c r="Z112" s="58">
        <v>3.1</v>
      </c>
      <c r="AA112" s="72">
        <v>0.23</v>
      </c>
      <c r="AB112" s="56">
        <f>0.791*(Z112+0.09)+0.851</f>
        <v>3.3742900000000002</v>
      </c>
      <c r="AC112" s="44"/>
      <c r="AD112" s="72"/>
      <c r="AE112" s="56"/>
      <c r="AF112" s="45"/>
      <c r="AG112" s="72"/>
      <c r="AH112" s="56"/>
      <c r="AI112" s="45" t="s">
        <v>30</v>
      </c>
      <c r="AJ112" s="13">
        <v>0</v>
      </c>
      <c r="AK112" s="12">
        <v>0</v>
      </c>
      <c r="AL112" s="12">
        <v>0</v>
      </c>
      <c r="AM112" s="24">
        <v>3.1</v>
      </c>
      <c r="AO112" s="12">
        <v>41</v>
      </c>
      <c r="AP112" s="13"/>
      <c r="AQ112" s="13"/>
      <c r="AR112" s="13"/>
      <c r="AS112" s="13"/>
      <c r="AT112" s="3"/>
      <c r="AU112" s="2"/>
      <c r="AV112" s="2"/>
      <c r="AY112" s="2"/>
    </row>
    <row r="113" spans="1:52" x14ac:dyDescent="0.25">
      <c r="A113" s="1" t="s">
        <v>2</v>
      </c>
      <c r="B113" s="2">
        <v>3.9</v>
      </c>
      <c r="C113" s="74">
        <f t="shared" si="8"/>
        <v>3.9359000000000002</v>
      </c>
      <c r="D113" s="70">
        <v>-111.02500000000001</v>
      </c>
      <c r="E113" s="10">
        <v>42.804000000000002</v>
      </c>
      <c r="F113" s="17">
        <v>0</v>
      </c>
      <c r="G113" s="1">
        <v>1972</v>
      </c>
      <c r="H113">
        <v>11</v>
      </c>
      <c r="I113">
        <v>24</v>
      </c>
      <c r="J113">
        <v>5</v>
      </c>
      <c r="K113">
        <v>35</v>
      </c>
      <c r="L113">
        <v>58.6</v>
      </c>
      <c r="M113" s="73">
        <f t="shared" si="9"/>
        <v>0.22900000000000001</v>
      </c>
      <c r="N113" s="2">
        <v>0.01</v>
      </c>
      <c r="O113" s="3" t="s">
        <v>235</v>
      </c>
      <c r="P113" s="80"/>
      <c r="Q113" s="67">
        <f>$V$113</f>
        <v>3.9359000000000002</v>
      </c>
      <c r="R113" s="72">
        <f>$U$113</f>
        <v>0.22900000000000001</v>
      </c>
      <c r="S113" s="57">
        <v>3.9</v>
      </c>
      <c r="T113" s="14" t="s">
        <v>3</v>
      </c>
      <c r="U113" s="72">
        <v>0.22900000000000001</v>
      </c>
      <c r="V113" s="56">
        <f>0.791*S113+0.851</f>
        <v>3.9359000000000002</v>
      </c>
      <c r="W113" s="42"/>
      <c r="Y113" s="56"/>
      <c r="Z113" s="42"/>
      <c r="AA113" s="72"/>
      <c r="AB113" s="56"/>
      <c r="AC113" s="44">
        <v>4.4000000000000004</v>
      </c>
      <c r="AD113" s="72">
        <v>0.40100000000000002</v>
      </c>
      <c r="AE113" s="56">
        <f>0.791*(1.697*AC113-3.557)+0.851</f>
        <v>3.9436518000000009</v>
      </c>
      <c r="AF113" s="45"/>
      <c r="AG113" s="72"/>
      <c r="AH113" s="56"/>
      <c r="AI113" s="45"/>
      <c r="AJ113" s="13">
        <v>4.4000000000000004</v>
      </c>
      <c r="AK113" s="12"/>
      <c r="AL113" s="12"/>
      <c r="AM113" s="24"/>
      <c r="AO113" s="12"/>
      <c r="AP113" s="13"/>
      <c r="AQ113" s="13"/>
      <c r="AR113" s="13"/>
      <c r="AS113" s="13">
        <v>3.9</v>
      </c>
      <c r="AT113" s="3" t="s">
        <v>3</v>
      </c>
      <c r="AU113" s="2"/>
      <c r="AV113" s="2"/>
      <c r="AY113" s="2"/>
    </row>
    <row r="114" spans="1:52" x14ac:dyDescent="0.25">
      <c r="A114" s="1" t="s">
        <v>2</v>
      </c>
      <c r="B114" s="2">
        <v>2.8</v>
      </c>
      <c r="C114" s="74">
        <f t="shared" si="8"/>
        <v>3.0657999999999999</v>
      </c>
      <c r="D114" s="70">
        <v>-111.149</v>
      </c>
      <c r="E114" s="10">
        <v>42.637999999999998</v>
      </c>
      <c r="F114" s="17">
        <v>7</v>
      </c>
      <c r="G114" s="1">
        <v>1972</v>
      </c>
      <c r="H114">
        <v>12</v>
      </c>
      <c r="I114">
        <v>11</v>
      </c>
      <c r="J114">
        <v>3</v>
      </c>
      <c r="K114">
        <v>11</v>
      </c>
      <c r="L114">
        <v>53.4</v>
      </c>
      <c r="M114" s="73">
        <f t="shared" si="9"/>
        <v>0.25600000000000001</v>
      </c>
      <c r="N114" s="2">
        <v>0.01</v>
      </c>
      <c r="O114" s="3" t="s">
        <v>235</v>
      </c>
      <c r="P114" s="80"/>
      <c r="Q114" s="67">
        <f>Y114</f>
        <v>3.0657999999999999</v>
      </c>
      <c r="R114" s="72">
        <f>X114</f>
        <v>0.25600000000000001</v>
      </c>
      <c r="S114" s="44"/>
      <c r="T114" s="14"/>
      <c r="V114" s="56"/>
      <c r="W114" s="58">
        <v>2.8</v>
      </c>
      <c r="X114" s="72">
        <v>0.25600000000000001</v>
      </c>
      <c r="Y114" s="56">
        <f>0.791*W114+0.851</f>
        <v>3.0657999999999999</v>
      </c>
      <c r="Z114" s="42"/>
      <c r="AA114" s="72"/>
      <c r="AB114" s="56"/>
      <c r="AC114" s="44"/>
      <c r="AD114" s="72"/>
      <c r="AE114" s="56"/>
      <c r="AF114" s="45"/>
      <c r="AG114" s="72"/>
      <c r="AH114" s="56"/>
      <c r="AI114" s="45"/>
      <c r="AJ114" s="13"/>
      <c r="AK114" s="12"/>
      <c r="AL114" s="12"/>
      <c r="AM114" s="24"/>
      <c r="AO114" s="12"/>
      <c r="AP114" s="13"/>
      <c r="AQ114" s="13"/>
      <c r="AR114" s="13">
        <v>2.8</v>
      </c>
      <c r="AS114" s="13"/>
      <c r="AT114" s="3"/>
      <c r="AU114" s="2"/>
      <c r="AV114" s="2"/>
      <c r="AY114" s="2"/>
    </row>
    <row r="115" spans="1:52" x14ac:dyDescent="0.25">
      <c r="A115" s="1" t="s">
        <v>1</v>
      </c>
      <c r="B115" s="2">
        <v>3.2</v>
      </c>
      <c r="C115" s="74">
        <f t="shared" si="8"/>
        <v>3.4533900000000002</v>
      </c>
      <c r="D115" s="70">
        <v>-110.425</v>
      </c>
      <c r="E115" s="10">
        <v>36.43</v>
      </c>
      <c r="F115" s="17">
        <v>5</v>
      </c>
      <c r="G115" s="1">
        <v>1973</v>
      </c>
      <c r="H115">
        <v>2</v>
      </c>
      <c r="I115">
        <v>9</v>
      </c>
      <c r="J115">
        <v>17</v>
      </c>
      <c r="K115">
        <v>38</v>
      </c>
      <c r="L115">
        <v>37</v>
      </c>
      <c r="M115" s="73">
        <f t="shared" si="9"/>
        <v>0.23</v>
      </c>
      <c r="N115" s="2">
        <v>0.01</v>
      </c>
      <c r="O115" s="3" t="s">
        <v>235</v>
      </c>
      <c r="P115" s="80"/>
      <c r="Q115" s="67">
        <f>AB115</f>
        <v>3.4533900000000002</v>
      </c>
      <c r="R115" s="72">
        <f>AA115</f>
        <v>0.23</v>
      </c>
      <c r="S115" s="44"/>
      <c r="T115" s="14"/>
      <c r="V115" s="56"/>
      <c r="W115" s="42"/>
      <c r="Y115" s="56"/>
      <c r="Z115" s="58">
        <v>3.2</v>
      </c>
      <c r="AA115" s="72">
        <v>0.23</v>
      </c>
      <c r="AB115" s="56">
        <f>0.791*(Z115+0.09)+0.851</f>
        <v>3.4533900000000002</v>
      </c>
      <c r="AC115" s="44"/>
      <c r="AD115" s="72"/>
      <c r="AE115" s="56"/>
      <c r="AF115" s="45"/>
      <c r="AG115" s="72"/>
      <c r="AH115" s="56"/>
      <c r="AI115" s="45" t="s">
        <v>29</v>
      </c>
      <c r="AJ115" s="13">
        <v>0</v>
      </c>
      <c r="AK115" s="12">
        <v>0</v>
      </c>
      <c r="AL115" s="12">
        <v>0</v>
      </c>
      <c r="AM115" s="24">
        <v>3.2</v>
      </c>
      <c r="AO115" s="12">
        <v>495</v>
      </c>
      <c r="AP115" s="13"/>
      <c r="AQ115" s="13"/>
      <c r="AR115" s="13"/>
      <c r="AS115" s="13"/>
      <c r="AT115" s="3"/>
      <c r="AU115" s="2"/>
      <c r="AV115" s="2"/>
      <c r="AY115" s="2"/>
    </row>
    <row r="116" spans="1:52" x14ac:dyDescent="0.25">
      <c r="A116" s="1" t="s">
        <v>2</v>
      </c>
      <c r="B116" s="2">
        <v>3.5</v>
      </c>
      <c r="C116" s="74">
        <f t="shared" si="8"/>
        <v>3.6194999999999999</v>
      </c>
      <c r="D116" s="70">
        <v>-111.16</v>
      </c>
      <c r="E116" s="10">
        <v>42.732999999999997</v>
      </c>
      <c r="F116" s="17">
        <v>0</v>
      </c>
      <c r="G116" s="1">
        <v>1973</v>
      </c>
      <c r="H116">
        <v>10</v>
      </c>
      <c r="I116">
        <v>27</v>
      </c>
      <c r="J116">
        <v>0</v>
      </c>
      <c r="K116">
        <v>44</v>
      </c>
      <c r="L116">
        <v>6.9</v>
      </c>
      <c r="M116" s="73">
        <f t="shared" si="9"/>
        <v>0.25600000000000001</v>
      </c>
      <c r="N116" s="2">
        <v>0.01</v>
      </c>
      <c r="O116" s="3" t="s">
        <v>235</v>
      </c>
      <c r="P116" s="80"/>
      <c r="Q116" s="67">
        <f>Y116</f>
        <v>3.6194999999999999</v>
      </c>
      <c r="R116" s="72">
        <f>X116</f>
        <v>0.25600000000000001</v>
      </c>
      <c r="S116" s="44"/>
      <c r="T116" s="14"/>
      <c r="V116" s="56"/>
      <c r="W116" s="58">
        <v>3.5</v>
      </c>
      <c r="X116" s="72">
        <v>0.25600000000000001</v>
      </c>
      <c r="Y116" s="56">
        <f>0.791*W116+0.851</f>
        <v>3.6194999999999999</v>
      </c>
      <c r="Z116" s="42"/>
      <c r="AA116" s="72"/>
      <c r="AB116" s="56"/>
      <c r="AC116" s="44"/>
      <c r="AD116" s="72"/>
      <c r="AE116" s="56"/>
      <c r="AF116" s="45"/>
      <c r="AG116" s="72"/>
      <c r="AH116" s="56"/>
      <c r="AI116" s="45"/>
      <c r="AJ116" s="13"/>
      <c r="AK116" s="12"/>
      <c r="AL116" s="12"/>
      <c r="AM116" s="24"/>
      <c r="AO116" s="12"/>
      <c r="AP116" s="13"/>
      <c r="AQ116" s="13"/>
      <c r="AR116" s="13">
        <v>3.5</v>
      </c>
      <c r="AS116" s="13"/>
      <c r="AT116" s="3"/>
      <c r="AU116" s="2"/>
      <c r="AV116" s="2"/>
      <c r="AY116" s="2"/>
    </row>
    <row r="117" spans="1:52" x14ac:dyDescent="0.25">
      <c r="A117" s="1" t="s">
        <v>1</v>
      </c>
      <c r="B117" s="2">
        <v>4.4000000000000004</v>
      </c>
      <c r="C117" s="74">
        <f t="shared" si="8"/>
        <v>3.8488900000000004</v>
      </c>
      <c r="D117" s="70">
        <v>-108.65</v>
      </c>
      <c r="E117" s="10">
        <v>39.270000000000003</v>
      </c>
      <c r="F117" s="17">
        <v>5</v>
      </c>
      <c r="G117" s="1">
        <v>1975</v>
      </c>
      <c r="H117">
        <v>1</v>
      </c>
      <c r="I117">
        <v>30</v>
      </c>
      <c r="J117">
        <v>14</v>
      </c>
      <c r="K117">
        <v>48</v>
      </c>
      <c r="L117">
        <v>40.299999999999997</v>
      </c>
      <c r="M117" s="73">
        <f t="shared" si="9"/>
        <v>0.23</v>
      </c>
      <c r="N117" s="2">
        <v>0.01</v>
      </c>
      <c r="O117" s="3" t="s">
        <v>235</v>
      </c>
      <c r="P117" s="80"/>
      <c r="Q117" s="67">
        <f>AB117</f>
        <v>3.8488900000000004</v>
      </c>
      <c r="R117" s="72">
        <f>AA117</f>
        <v>0.23</v>
      </c>
      <c r="S117" s="44"/>
      <c r="T117" s="14"/>
      <c r="V117" s="56"/>
      <c r="W117" s="42"/>
      <c r="Y117" s="56"/>
      <c r="Z117" s="58">
        <v>3.7</v>
      </c>
      <c r="AA117" s="72">
        <v>0.23</v>
      </c>
      <c r="AB117" s="56">
        <f>0.791*(Z117+0.09)+0.851</f>
        <v>3.8488900000000004</v>
      </c>
      <c r="AC117" s="44">
        <v>4.4000000000000004</v>
      </c>
      <c r="AD117" s="72">
        <v>0.40100000000000002</v>
      </c>
      <c r="AE117" s="56">
        <f>0.791*(1.697*AC117-3.557)+0.851</f>
        <v>3.9436518000000009</v>
      </c>
      <c r="AF117" s="45"/>
      <c r="AG117" s="72"/>
      <c r="AH117" s="56"/>
      <c r="AI117" s="45" t="s">
        <v>20</v>
      </c>
      <c r="AJ117" s="13">
        <v>4.4000000000000004</v>
      </c>
      <c r="AK117" s="12">
        <v>0</v>
      </c>
      <c r="AL117" s="12">
        <v>0</v>
      </c>
      <c r="AM117" s="24">
        <v>3.7</v>
      </c>
      <c r="AO117" s="12">
        <v>479</v>
      </c>
      <c r="AP117" s="13">
        <v>5</v>
      </c>
      <c r="AQ117" s="13"/>
      <c r="AR117" s="13"/>
      <c r="AS117" s="13"/>
      <c r="AT117" s="3"/>
      <c r="AU117" s="2"/>
      <c r="AV117" s="2"/>
      <c r="AY117" s="2"/>
    </row>
    <row r="118" spans="1:52" x14ac:dyDescent="0.25">
      <c r="A118" s="1" t="s">
        <v>1</v>
      </c>
      <c r="B118" s="2">
        <v>4.8</v>
      </c>
      <c r="C118" s="74">
        <f t="shared" si="8"/>
        <v>4.4805826</v>
      </c>
      <c r="D118" s="70">
        <v>-108.1</v>
      </c>
      <c r="E118" s="10">
        <v>42.67</v>
      </c>
      <c r="F118" s="17">
        <v>10</v>
      </c>
      <c r="G118" s="1">
        <v>1975</v>
      </c>
      <c r="H118">
        <v>3</v>
      </c>
      <c r="I118">
        <v>25</v>
      </c>
      <c r="J118">
        <v>14</v>
      </c>
      <c r="K118">
        <v>59</v>
      </c>
      <c r="L118">
        <v>58</v>
      </c>
      <c r="M118" s="73">
        <f t="shared" si="9"/>
        <v>0.40100000000000002</v>
      </c>
      <c r="N118" s="2">
        <v>0.01</v>
      </c>
      <c r="O118" s="3" t="s">
        <v>235</v>
      </c>
      <c r="P118" s="80"/>
      <c r="Q118" s="67">
        <f>AE118</f>
        <v>4.4805826</v>
      </c>
      <c r="R118" s="72">
        <f>AD118</f>
        <v>0.40100000000000002</v>
      </c>
      <c r="S118" s="44"/>
      <c r="T118" s="14"/>
      <c r="V118" s="56"/>
      <c r="W118" s="42"/>
      <c r="Y118" s="56"/>
      <c r="Z118" s="42"/>
      <c r="AA118" s="72"/>
      <c r="AB118" s="56"/>
      <c r="AC118" s="57">
        <v>4.8</v>
      </c>
      <c r="AD118" s="72">
        <v>0.40100000000000002</v>
      </c>
      <c r="AE118" s="56">
        <f>0.791*(1.697*AC118-3.557)+0.851</f>
        <v>4.4805826</v>
      </c>
      <c r="AF118" s="45"/>
      <c r="AG118" s="72"/>
      <c r="AH118" s="56"/>
      <c r="AI118" s="45">
        <v>0</v>
      </c>
      <c r="AJ118" s="13">
        <v>4.8</v>
      </c>
      <c r="AK118" s="12">
        <v>0</v>
      </c>
      <c r="AL118" s="12">
        <v>0</v>
      </c>
      <c r="AM118" s="24"/>
      <c r="AO118" s="12">
        <v>460</v>
      </c>
      <c r="AP118" s="13">
        <v>3</v>
      </c>
      <c r="AQ118" s="13"/>
      <c r="AR118" s="13"/>
      <c r="AS118" s="13"/>
      <c r="AT118" s="3"/>
      <c r="AU118" s="2"/>
      <c r="AV118" s="2"/>
      <c r="AY118" s="2"/>
    </row>
    <row r="119" spans="1:52" x14ac:dyDescent="0.25">
      <c r="A119" s="1" t="s">
        <v>1</v>
      </c>
      <c r="B119" s="2">
        <v>4.3</v>
      </c>
      <c r="C119" s="74">
        <f t="shared" si="8"/>
        <v>3.8094191000000004</v>
      </c>
      <c r="D119" s="70">
        <v>-114.803</v>
      </c>
      <c r="E119" s="10">
        <v>40.872999999999998</v>
      </c>
      <c r="F119" s="17">
        <v>5</v>
      </c>
      <c r="G119" s="1">
        <v>1975</v>
      </c>
      <c r="H119">
        <v>6</v>
      </c>
      <c r="I119">
        <v>16</v>
      </c>
      <c r="J119">
        <v>23</v>
      </c>
      <c r="K119">
        <v>30</v>
      </c>
      <c r="L119">
        <v>54.9</v>
      </c>
      <c r="M119" s="73">
        <f t="shared" si="9"/>
        <v>0.40100000000000002</v>
      </c>
      <c r="N119" s="2">
        <v>0.01</v>
      </c>
      <c r="O119" s="3" t="s">
        <v>235</v>
      </c>
      <c r="P119" s="80"/>
      <c r="Q119" s="67">
        <f>AE119</f>
        <v>3.8094191000000004</v>
      </c>
      <c r="R119" s="72">
        <f>AD119</f>
        <v>0.40100000000000002</v>
      </c>
      <c r="S119" s="44"/>
      <c r="T119" s="14"/>
      <c r="V119" s="56"/>
      <c r="W119" s="42"/>
      <c r="Y119" s="56"/>
      <c r="Z119" s="42"/>
      <c r="AA119" s="72"/>
      <c r="AB119" s="56"/>
      <c r="AC119" s="57">
        <v>4.3</v>
      </c>
      <c r="AD119" s="72">
        <v>0.40100000000000002</v>
      </c>
      <c r="AE119" s="56">
        <f>0.791*(1.697*AC119-3.557)+0.851</f>
        <v>3.8094191000000004</v>
      </c>
      <c r="AF119" s="45"/>
      <c r="AG119" s="72"/>
      <c r="AH119" s="56"/>
      <c r="AI119" s="45">
        <v>0</v>
      </c>
      <c r="AJ119" s="13">
        <v>4.3</v>
      </c>
      <c r="AK119" s="12">
        <v>0</v>
      </c>
      <c r="AL119" s="12">
        <v>0</v>
      </c>
      <c r="AM119" s="24"/>
      <c r="AO119" s="12">
        <v>37</v>
      </c>
      <c r="AP119" s="13"/>
      <c r="AQ119" s="13"/>
      <c r="AR119" s="13"/>
      <c r="AS119" s="13"/>
      <c r="AT119" s="3"/>
      <c r="AU119" s="2"/>
      <c r="AV119" s="2"/>
      <c r="AY119" s="2"/>
    </row>
    <row r="120" spans="1:52" x14ac:dyDescent="0.25">
      <c r="A120" s="1" t="s">
        <v>1</v>
      </c>
      <c r="B120" s="2">
        <v>3.3</v>
      </c>
      <c r="C120" s="74">
        <f t="shared" si="8"/>
        <v>2.4670921000000003</v>
      </c>
      <c r="D120" s="70">
        <v>-110.96</v>
      </c>
      <c r="E120" s="10">
        <v>43.37</v>
      </c>
      <c r="F120" s="17">
        <v>5</v>
      </c>
      <c r="G120" s="1">
        <v>1975</v>
      </c>
      <c r="H120">
        <v>6</v>
      </c>
      <c r="I120">
        <v>18</v>
      </c>
      <c r="J120">
        <v>5</v>
      </c>
      <c r="K120">
        <v>42</v>
      </c>
      <c r="L120">
        <v>28.2</v>
      </c>
      <c r="M120" s="73">
        <f t="shared" si="9"/>
        <v>0.40100000000000002</v>
      </c>
      <c r="N120" s="2">
        <v>0.01</v>
      </c>
      <c r="O120" s="3" t="s">
        <v>235</v>
      </c>
      <c r="P120" s="80"/>
      <c r="Q120" s="67">
        <f>AE120</f>
        <v>2.4670921000000003</v>
      </c>
      <c r="R120" s="72">
        <f>AD120</f>
        <v>0.40100000000000002</v>
      </c>
      <c r="S120" s="44"/>
      <c r="T120" s="14"/>
      <c r="V120" s="56"/>
      <c r="W120" s="42"/>
      <c r="Y120" s="56"/>
      <c r="Z120" s="42"/>
      <c r="AA120" s="72"/>
      <c r="AB120" s="56"/>
      <c r="AC120" s="57">
        <v>3.3</v>
      </c>
      <c r="AD120" s="72">
        <v>0.40100000000000002</v>
      </c>
      <c r="AE120" s="56">
        <f>0.791*(1.697*AC120-3.557)+0.851</f>
        <v>2.4670921000000003</v>
      </c>
      <c r="AF120" s="45"/>
      <c r="AG120" s="72"/>
      <c r="AH120" s="56"/>
      <c r="AI120" s="45">
        <v>0</v>
      </c>
      <c r="AJ120" s="13">
        <v>3.3</v>
      </c>
      <c r="AK120" s="12">
        <v>0</v>
      </c>
      <c r="AL120" s="12">
        <v>0</v>
      </c>
      <c r="AM120" s="24"/>
      <c r="AO120" s="12">
        <v>460</v>
      </c>
      <c r="AP120" s="13"/>
      <c r="AQ120" s="13"/>
      <c r="AR120" s="13"/>
      <c r="AS120" s="13"/>
      <c r="AT120" s="3"/>
      <c r="AU120" s="2"/>
      <c r="AV120" s="2"/>
      <c r="AY120" s="2"/>
    </row>
    <row r="121" spans="1:52" x14ac:dyDescent="0.25">
      <c r="A121" s="1" t="s">
        <v>2</v>
      </c>
      <c r="B121" s="2">
        <v>2.6</v>
      </c>
      <c r="C121" s="74">
        <f t="shared" si="8"/>
        <v>2.9076</v>
      </c>
      <c r="D121" s="70">
        <v>-110.749</v>
      </c>
      <c r="E121" s="10">
        <v>43.171999999999997</v>
      </c>
      <c r="F121" s="17">
        <v>7</v>
      </c>
      <c r="G121" s="1">
        <v>1975</v>
      </c>
      <c r="H121">
        <v>12</v>
      </c>
      <c r="I121">
        <v>27</v>
      </c>
      <c r="J121">
        <v>21</v>
      </c>
      <c r="K121">
        <v>53</v>
      </c>
      <c r="L121">
        <v>10.6</v>
      </c>
      <c r="M121" s="73">
        <f t="shared" si="9"/>
        <v>0.249</v>
      </c>
      <c r="N121" s="2">
        <v>0.01</v>
      </c>
      <c r="O121" s="3" t="s">
        <v>235</v>
      </c>
      <c r="P121" s="80"/>
      <c r="Q121" s="67">
        <f>Y121</f>
        <v>2.9076</v>
      </c>
      <c r="R121" s="72">
        <f>X121</f>
        <v>0.249</v>
      </c>
      <c r="S121" s="44"/>
      <c r="T121" s="14"/>
      <c r="V121" s="56"/>
      <c r="W121" s="58">
        <v>2.6</v>
      </c>
      <c r="X121" s="72">
        <v>0.249</v>
      </c>
      <c r="Y121" s="56">
        <f>0.791*W121+0.851</f>
        <v>2.9076</v>
      </c>
      <c r="Z121" s="42"/>
      <c r="AA121" s="72"/>
      <c r="AB121" s="56"/>
      <c r="AC121" s="44"/>
      <c r="AD121" s="72"/>
      <c r="AE121" s="56"/>
      <c r="AF121" s="45"/>
      <c r="AG121" s="72"/>
      <c r="AH121" s="56"/>
      <c r="AI121" s="45" t="s">
        <v>33</v>
      </c>
      <c r="AJ121" s="13"/>
      <c r="AK121" s="12"/>
      <c r="AL121" s="12"/>
      <c r="AM121" s="24"/>
      <c r="AO121" s="12"/>
      <c r="AP121" s="13"/>
      <c r="AQ121" s="13"/>
      <c r="AR121" s="13">
        <v>2.6</v>
      </c>
      <c r="AS121" s="13"/>
      <c r="AT121" s="3"/>
      <c r="AU121" s="2"/>
      <c r="AV121" s="2"/>
      <c r="AY121" s="2"/>
    </row>
    <row r="122" spans="1:52" x14ac:dyDescent="0.25">
      <c r="A122" s="1" t="s">
        <v>1</v>
      </c>
      <c r="B122" s="2">
        <v>3.4</v>
      </c>
      <c r="C122" s="74">
        <f t="shared" si="8"/>
        <v>3.3031000000000001</v>
      </c>
      <c r="D122" s="70">
        <v>-111.4</v>
      </c>
      <c r="E122" s="10">
        <v>42.77</v>
      </c>
      <c r="F122" s="17">
        <v>5</v>
      </c>
      <c r="G122" s="1">
        <v>1976</v>
      </c>
      <c r="H122">
        <v>2</v>
      </c>
      <c r="I122">
        <v>14</v>
      </c>
      <c r="J122">
        <v>13</v>
      </c>
      <c r="K122">
        <v>11</v>
      </c>
      <c r="L122">
        <v>11.7</v>
      </c>
      <c r="M122" s="73">
        <f t="shared" si="9"/>
        <v>0.249</v>
      </c>
      <c r="N122" s="2">
        <v>0.01</v>
      </c>
      <c r="O122" s="3" t="s">
        <v>235</v>
      </c>
      <c r="P122" s="80"/>
      <c r="Q122" s="67">
        <f>Y122</f>
        <v>3.3031000000000001</v>
      </c>
      <c r="R122" s="72">
        <f>X122</f>
        <v>0.249</v>
      </c>
      <c r="S122" s="44"/>
      <c r="T122" s="14"/>
      <c r="V122" s="56"/>
      <c r="W122" s="58">
        <v>3.1</v>
      </c>
      <c r="X122" s="72">
        <v>0.249</v>
      </c>
      <c r="Y122" s="56">
        <f>0.791*W122+0.851</f>
        <v>3.3031000000000001</v>
      </c>
      <c r="Z122" s="42"/>
      <c r="AA122" s="72"/>
      <c r="AB122" s="56"/>
      <c r="AC122" s="44"/>
      <c r="AD122" s="72"/>
      <c r="AE122" s="56"/>
      <c r="AF122" s="45"/>
      <c r="AG122" s="72"/>
      <c r="AH122" s="56"/>
      <c r="AI122" s="45" t="s">
        <v>34</v>
      </c>
      <c r="AJ122" s="13">
        <v>0</v>
      </c>
      <c r="AK122" s="12">
        <v>0</v>
      </c>
      <c r="AL122" s="12">
        <v>0</v>
      </c>
      <c r="AM122" s="24"/>
      <c r="AO122" s="12">
        <v>457</v>
      </c>
      <c r="AP122" s="13"/>
      <c r="AQ122" s="13"/>
      <c r="AR122" s="13">
        <v>3.1</v>
      </c>
      <c r="AS122" s="13"/>
      <c r="AT122" s="3"/>
      <c r="AU122" s="2"/>
      <c r="AV122" s="2"/>
      <c r="AY122" s="2"/>
    </row>
    <row r="123" spans="1:52" x14ac:dyDescent="0.25">
      <c r="A123" s="1" t="s">
        <v>2</v>
      </c>
      <c r="B123" s="2">
        <v>2.5</v>
      </c>
      <c r="C123" s="74">
        <f t="shared" si="8"/>
        <v>2.8285</v>
      </c>
      <c r="D123" s="70">
        <v>-111.557</v>
      </c>
      <c r="E123" s="10">
        <v>42.692999999999998</v>
      </c>
      <c r="F123" s="17">
        <v>7</v>
      </c>
      <c r="G123" s="1">
        <v>1976</v>
      </c>
      <c r="H123">
        <v>3</v>
      </c>
      <c r="I123">
        <v>4</v>
      </c>
      <c r="J123">
        <v>22</v>
      </c>
      <c r="K123">
        <v>57</v>
      </c>
      <c r="L123">
        <v>23.6</v>
      </c>
      <c r="M123" s="73">
        <f t="shared" si="9"/>
        <v>0.249</v>
      </c>
      <c r="N123" s="2">
        <v>0.01</v>
      </c>
      <c r="O123" s="3" t="s">
        <v>235</v>
      </c>
      <c r="P123" s="80"/>
      <c r="Q123" s="67">
        <f>Y123</f>
        <v>2.8285</v>
      </c>
      <c r="R123" s="72">
        <f>X123</f>
        <v>0.249</v>
      </c>
      <c r="S123" s="44"/>
      <c r="T123" s="14"/>
      <c r="V123" s="56"/>
      <c r="W123" s="58">
        <v>2.5</v>
      </c>
      <c r="X123" s="72">
        <v>0.249</v>
      </c>
      <c r="Y123" s="56">
        <f>0.791*W123+0.851</f>
        <v>2.8285</v>
      </c>
      <c r="Z123" s="42"/>
      <c r="AA123" s="72"/>
      <c r="AB123" s="56"/>
      <c r="AC123" s="44"/>
      <c r="AD123" s="72"/>
      <c r="AE123" s="56"/>
      <c r="AF123" s="45"/>
      <c r="AG123" s="72"/>
      <c r="AH123" s="56"/>
      <c r="AI123" s="45"/>
      <c r="AJ123" s="13"/>
      <c r="AK123" s="12"/>
      <c r="AL123" s="12"/>
      <c r="AM123" s="24"/>
      <c r="AO123" s="12"/>
      <c r="AP123" s="13"/>
      <c r="AQ123" s="13"/>
      <c r="AR123" s="13">
        <v>2.5</v>
      </c>
      <c r="AS123" s="13"/>
      <c r="AT123" s="3"/>
      <c r="AU123" s="2"/>
      <c r="AV123" s="2"/>
      <c r="AY123" s="2"/>
    </row>
    <row r="124" spans="1:52" x14ac:dyDescent="0.25">
      <c r="A124" s="1" t="s">
        <v>1</v>
      </c>
      <c r="B124" s="2">
        <v>3.7</v>
      </c>
      <c r="C124" s="74">
        <f t="shared" si="8"/>
        <v>3.0040229000000003</v>
      </c>
      <c r="D124" s="70">
        <v>-110.73</v>
      </c>
      <c r="E124" s="10">
        <v>43.25</v>
      </c>
      <c r="F124" s="17">
        <v>5</v>
      </c>
      <c r="G124" s="1">
        <v>1976</v>
      </c>
      <c r="H124">
        <v>3</v>
      </c>
      <c r="I124">
        <v>15</v>
      </c>
      <c r="J124">
        <v>2</v>
      </c>
      <c r="K124">
        <v>28</v>
      </c>
      <c r="L124">
        <v>34.5</v>
      </c>
      <c r="M124" s="73">
        <f t="shared" si="9"/>
        <v>0.40100000000000002</v>
      </c>
      <c r="N124" s="2">
        <v>0.01</v>
      </c>
      <c r="O124" s="3" t="s">
        <v>235</v>
      </c>
      <c r="P124" s="80"/>
      <c r="Q124" s="67">
        <f>AE124</f>
        <v>3.0040229000000003</v>
      </c>
      <c r="R124" s="72">
        <f>AD124</f>
        <v>0.40100000000000002</v>
      </c>
      <c r="S124" s="44"/>
      <c r="T124" s="14"/>
      <c r="V124" s="56"/>
      <c r="W124" s="42"/>
      <c r="Y124" s="56"/>
      <c r="Z124" s="42"/>
      <c r="AA124" s="72"/>
      <c r="AB124" s="56"/>
      <c r="AC124" s="57">
        <v>3.7</v>
      </c>
      <c r="AD124" s="72">
        <v>0.40100000000000002</v>
      </c>
      <c r="AE124" s="56">
        <f>0.791*(1.697*AC124-3.557)+0.851</f>
        <v>3.0040229000000003</v>
      </c>
      <c r="AF124" s="45"/>
      <c r="AG124" s="72"/>
      <c r="AH124" s="56"/>
      <c r="AI124" s="45" t="s">
        <v>35</v>
      </c>
      <c r="AJ124" s="13">
        <v>3.7</v>
      </c>
      <c r="AK124" s="12">
        <v>0</v>
      </c>
      <c r="AL124" s="12">
        <v>0</v>
      </c>
      <c r="AM124" s="24"/>
      <c r="AO124" s="12">
        <v>460</v>
      </c>
      <c r="AP124" s="13"/>
      <c r="AQ124" s="13"/>
      <c r="AR124" s="13"/>
      <c r="AS124" s="13"/>
      <c r="AT124" s="3"/>
      <c r="AU124" s="2"/>
      <c r="AV124" s="2"/>
      <c r="AY124" s="2"/>
    </row>
    <row r="125" spans="1:52" s="23" customFormat="1" x14ac:dyDescent="0.25">
      <c r="A125" s="1" t="s">
        <v>4</v>
      </c>
      <c r="B125" s="9">
        <v>3.5</v>
      </c>
      <c r="C125" s="74">
        <f t="shared" si="8"/>
        <v>3.2724883000000005</v>
      </c>
      <c r="D125" s="70">
        <v>-110.684</v>
      </c>
      <c r="E125" s="10">
        <v>43.243000000000002</v>
      </c>
      <c r="F125" s="17">
        <v>5</v>
      </c>
      <c r="G125" s="1">
        <v>1976</v>
      </c>
      <c r="H125">
        <v>3</v>
      </c>
      <c r="I125">
        <v>17</v>
      </c>
      <c r="J125">
        <v>8</v>
      </c>
      <c r="K125">
        <v>2</v>
      </c>
      <c r="L125">
        <v>46.3</v>
      </c>
      <c r="M125" s="73">
        <f t="shared" si="9"/>
        <v>0.40100000000000002</v>
      </c>
      <c r="N125" s="2">
        <v>0.01</v>
      </c>
      <c r="O125" s="3" t="s">
        <v>235</v>
      </c>
      <c r="P125" s="80"/>
      <c r="Q125" s="67">
        <f>AE125</f>
        <v>3.2724883000000005</v>
      </c>
      <c r="R125" s="72">
        <f>AD125</f>
        <v>0.40100000000000002</v>
      </c>
      <c r="S125" s="44"/>
      <c r="T125" s="14"/>
      <c r="U125" s="72"/>
      <c r="V125" s="56"/>
      <c r="W125" s="42"/>
      <c r="X125" s="72"/>
      <c r="Y125" s="56"/>
      <c r="Z125" s="42"/>
      <c r="AA125" s="72"/>
      <c r="AB125" s="56"/>
      <c r="AC125" s="59">
        <v>3.9</v>
      </c>
      <c r="AD125" s="72">
        <v>0.40100000000000002</v>
      </c>
      <c r="AE125" s="56">
        <f>0.791*(1.697*AC125-3.557)+0.851</f>
        <v>3.2724883000000005</v>
      </c>
      <c r="AF125" s="45"/>
      <c r="AG125" s="72"/>
      <c r="AH125" s="56"/>
      <c r="AI125" s="45" t="s">
        <v>92</v>
      </c>
      <c r="AJ125" s="19">
        <v>3.9</v>
      </c>
      <c r="AK125" s="13"/>
      <c r="AL125" s="12"/>
      <c r="AM125" s="24"/>
      <c r="AN125" s="12"/>
      <c r="AO125" s="12"/>
      <c r="AP125" s="13" t="s">
        <v>72</v>
      </c>
      <c r="AQ125" s="13" t="s">
        <v>72</v>
      </c>
      <c r="AR125" s="13"/>
      <c r="AS125" s="13"/>
      <c r="AT125" s="3"/>
      <c r="AU125" s="2"/>
      <c r="AV125" s="2"/>
      <c r="AW125" s="2"/>
      <c r="AX125"/>
      <c r="AY125" s="2">
        <v>13</v>
      </c>
      <c r="AZ125"/>
    </row>
    <row r="126" spans="1:52" x14ac:dyDescent="0.25">
      <c r="A126" s="1" t="s">
        <v>2</v>
      </c>
      <c r="B126" s="2">
        <v>2.7</v>
      </c>
      <c r="C126" s="74">
        <f t="shared" si="8"/>
        <v>2.9867000000000004</v>
      </c>
      <c r="D126" s="70">
        <v>-111.453</v>
      </c>
      <c r="E126" s="10">
        <v>42.551000000000002</v>
      </c>
      <c r="F126" s="17">
        <v>7</v>
      </c>
      <c r="G126" s="1">
        <v>1976</v>
      </c>
      <c r="H126">
        <v>5</v>
      </c>
      <c r="I126">
        <v>30</v>
      </c>
      <c r="J126">
        <v>8</v>
      </c>
      <c r="K126">
        <v>13</v>
      </c>
      <c r="L126">
        <v>7.9</v>
      </c>
      <c r="M126" s="73">
        <f t="shared" si="9"/>
        <v>0.249</v>
      </c>
      <c r="N126" s="2">
        <v>0.01</v>
      </c>
      <c r="O126" s="3" t="s">
        <v>235</v>
      </c>
      <c r="P126" s="80"/>
      <c r="Q126" s="67">
        <f>Y126</f>
        <v>2.9867000000000004</v>
      </c>
      <c r="R126" s="72">
        <f>X126</f>
        <v>0.249</v>
      </c>
      <c r="S126" s="44"/>
      <c r="T126" s="14"/>
      <c r="V126" s="56"/>
      <c r="W126" s="58">
        <v>2.7</v>
      </c>
      <c r="X126" s="72">
        <v>0.249</v>
      </c>
      <c r="Y126" s="56">
        <f>0.791*W126+0.851</f>
        <v>2.9867000000000004</v>
      </c>
      <c r="Z126" s="42"/>
      <c r="AA126" s="72"/>
      <c r="AB126" s="56"/>
      <c r="AC126" s="44"/>
      <c r="AD126" s="72"/>
      <c r="AE126" s="56"/>
      <c r="AF126" s="45"/>
      <c r="AG126" s="72"/>
      <c r="AH126" s="56"/>
      <c r="AI126" s="45"/>
      <c r="AJ126" s="13"/>
      <c r="AK126" s="12"/>
      <c r="AL126" s="12"/>
      <c r="AM126" s="24"/>
      <c r="AO126" s="12"/>
      <c r="AP126" s="13"/>
      <c r="AQ126" s="13"/>
      <c r="AR126" s="13">
        <v>2.7</v>
      </c>
      <c r="AS126" s="13"/>
      <c r="AT126" s="3"/>
      <c r="AU126" s="2"/>
      <c r="AV126" s="2"/>
      <c r="AY126" s="2"/>
    </row>
    <row r="127" spans="1:52" x14ac:dyDescent="0.25">
      <c r="A127" s="1" t="s">
        <v>1</v>
      </c>
      <c r="B127" s="2">
        <v>3</v>
      </c>
      <c r="C127" s="74">
        <f t="shared" si="8"/>
        <v>3.2951899999999998</v>
      </c>
      <c r="D127" s="70">
        <v>-114.735</v>
      </c>
      <c r="E127" s="10">
        <v>36.026000000000003</v>
      </c>
      <c r="F127" s="17">
        <v>5</v>
      </c>
      <c r="G127" s="1">
        <v>1976</v>
      </c>
      <c r="H127">
        <v>10</v>
      </c>
      <c r="I127">
        <v>4</v>
      </c>
      <c r="J127">
        <v>14</v>
      </c>
      <c r="K127">
        <v>48</v>
      </c>
      <c r="L127">
        <v>39</v>
      </c>
      <c r="M127" s="73">
        <f t="shared" si="9"/>
        <v>0.23</v>
      </c>
      <c r="N127" s="2">
        <v>0.01</v>
      </c>
      <c r="O127" s="3" t="s">
        <v>235</v>
      </c>
      <c r="P127" s="80"/>
      <c r="Q127" s="67">
        <f>AB127</f>
        <v>3.2951899999999998</v>
      </c>
      <c r="R127" s="72">
        <f>AA127</f>
        <v>0.23</v>
      </c>
      <c r="S127" s="44"/>
      <c r="T127" s="14"/>
      <c r="V127" s="56"/>
      <c r="W127" s="42"/>
      <c r="Y127" s="56"/>
      <c r="Z127" s="58">
        <v>3</v>
      </c>
      <c r="AA127" s="72">
        <v>0.23</v>
      </c>
      <c r="AB127" s="56">
        <f>0.791*(Z127+0.09)+0.851</f>
        <v>3.2951899999999998</v>
      </c>
      <c r="AC127" s="44"/>
      <c r="AD127" s="72"/>
      <c r="AE127" s="56"/>
      <c r="AF127" s="45"/>
      <c r="AG127" s="72"/>
      <c r="AH127" s="56"/>
      <c r="AI127" s="45" t="s">
        <v>21</v>
      </c>
      <c r="AJ127" s="13">
        <v>0</v>
      </c>
      <c r="AK127" s="12">
        <v>0</v>
      </c>
      <c r="AL127" s="12">
        <v>0</v>
      </c>
      <c r="AM127" s="24">
        <v>3</v>
      </c>
      <c r="AO127" s="12">
        <v>41</v>
      </c>
      <c r="AP127" s="13">
        <v>3</v>
      </c>
      <c r="AQ127" s="13"/>
      <c r="AR127" s="13"/>
      <c r="AS127" s="13"/>
      <c r="AT127" s="3"/>
      <c r="AU127" s="2"/>
      <c r="AV127" s="2"/>
      <c r="AY127" s="2"/>
    </row>
    <row r="128" spans="1:52" x14ac:dyDescent="0.25">
      <c r="A128" s="1" t="s">
        <v>1</v>
      </c>
      <c r="B128" s="2">
        <v>3.3</v>
      </c>
      <c r="C128" s="74">
        <f t="shared" si="8"/>
        <v>3.5324899999999997</v>
      </c>
      <c r="D128" s="70">
        <v>-114.97199999999999</v>
      </c>
      <c r="E128" s="10">
        <v>37.231999999999999</v>
      </c>
      <c r="F128" s="17">
        <v>7</v>
      </c>
      <c r="G128" s="1">
        <v>1977</v>
      </c>
      <c r="H128">
        <v>7</v>
      </c>
      <c r="I128">
        <v>21</v>
      </c>
      <c r="J128">
        <v>16</v>
      </c>
      <c r="K128">
        <v>6</v>
      </c>
      <c r="L128">
        <v>22.1</v>
      </c>
      <c r="M128" s="73">
        <f t="shared" si="9"/>
        <v>0.23</v>
      </c>
      <c r="N128" s="2">
        <v>0.01</v>
      </c>
      <c r="O128" s="3" t="s">
        <v>235</v>
      </c>
      <c r="P128" s="80"/>
      <c r="Q128" s="67">
        <f>AB128</f>
        <v>3.5324899999999997</v>
      </c>
      <c r="R128" s="72">
        <f>AA128</f>
        <v>0.23</v>
      </c>
      <c r="S128" s="44"/>
      <c r="T128" s="14"/>
      <c r="V128" s="56"/>
      <c r="W128" s="42"/>
      <c r="Y128" s="56"/>
      <c r="Z128" s="58">
        <v>3.3</v>
      </c>
      <c r="AA128" s="72">
        <v>0.23</v>
      </c>
      <c r="AB128" s="56">
        <f>0.791*(Z128+0.09)+0.851</f>
        <v>3.5324899999999997</v>
      </c>
      <c r="AC128" s="44"/>
      <c r="AD128" s="72"/>
      <c r="AE128" s="56"/>
      <c r="AF128" s="45"/>
      <c r="AG128" s="72"/>
      <c r="AH128" s="56"/>
      <c r="AI128" s="45" t="s">
        <v>36</v>
      </c>
      <c r="AJ128" s="13">
        <v>0</v>
      </c>
      <c r="AK128" s="12">
        <v>0</v>
      </c>
      <c r="AL128" s="12">
        <v>0</v>
      </c>
      <c r="AM128" s="24">
        <v>3.3</v>
      </c>
      <c r="AO128" s="12">
        <v>41</v>
      </c>
      <c r="AP128" s="13"/>
      <c r="AQ128" s="13"/>
      <c r="AR128" s="13"/>
      <c r="AS128" s="13"/>
      <c r="AT128" s="3"/>
      <c r="AU128" s="2"/>
      <c r="AV128" s="2"/>
      <c r="AY128" s="2"/>
    </row>
    <row r="129" spans="1:52" x14ac:dyDescent="0.25">
      <c r="A129" s="1" t="s">
        <v>1</v>
      </c>
      <c r="B129" s="2">
        <v>3.2</v>
      </c>
      <c r="C129" s="74">
        <f t="shared" si="8"/>
        <v>3.4533900000000002</v>
      </c>
      <c r="D129" s="70">
        <v>-114.667</v>
      </c>
      <c r="E129" s="10">
        <v>37.887</v>
      </c>
      <c r="F129" s="17">
        <v>5</v>
      </c>
      <c r="G129" s="1">
        <v>1977</v>
      </c>
      <c r="H129">
        <v>12</v>
      </c>
      <c r="I129">
        <v>5</v>
      </c>
      <c r="J129">
        <v>0</v>
      </c>
      <c r="K129">
        <v>9</v>
      </c>
      <c r="L129">
        <v>45.7</v>
      </c>
      <c r="M129" s="73">
        <f t="shared" si="9"/>
        <v>0.23</v>
      </c>
      <c r="N129" s="2">
        <v>0.01</v>
      </c>
      <c r="O129" s="3" t="s">
        <v>235</v>
      </c>
      <c r="P129" s="80"/>
      <c r="Q129" s="67">
        <f>AB129</f>
        <v>3.4533900000000002</v>
      </c>
      <c r="R129" s="72">
        <f>AA129</f>
        <v>0.23</v>
      </c>
      <c r="S129" s="44"/>
      <c r="T129" s="14"/>
      <c r="V129" s="56"/>
      <c r="W129" s="42"/>
      <c r="Y129" s="56"/>
      <c r="Z129" s="58">
        <v>3.2</v>
      </c>
      <c r="AA129" s="72">
        <v>0.23</v>
      </c>
      <c r="AB129" s="56">
        <f>0.791*(Z129+0.09)+0.851</f>
        <v>3.4533900000000002</v>
      </c>
      <c r="AC129" s="44"/>
      <c r="AD129" s="72"/>
      <c r="AE129" s="56"/>
      <c r="AF129" s="45"/>
      <c r="AG129" s="72"/>
      <c r="AH129" s="56"/>
      <c r="AI129" s="45" t="s">
        <v>29</v>
      </c>
      <c r="AJ129" s="13">
        <v>0</v>
      </c>
      <c r="AK129" s="12">
        <v>0</v>
      </c>
      <c r="AL129" s="12">
        <v>0</v>
      </c>
      <c r="AM129" s="24">
        <v>3.2</v>
      </c>
      <c r="AO129" s="12">
        <v>41</v>
      </c>
      <c r="AP129" s="13"/>
      <c r="AQ129" s="13"/>
      <c r="AR129" s="13"/>
      <c r="AS129" s="13"/>
      <c r="AT129" s="3"/>
      <c r="AU129" s="2"/>
      <c r="AV129" s="2"/>
      <c r="AY129" s="2"/>
    </row>
    <row r="130" spans="1:52" x14ac:dyDescent="0.25">
      <c r="A130" s="1" t="s">
        <v>1</v>
      </c>
      <c r="B130" s="2">
        <v>2.5</v>
      </c>
      <c r="C130" s="74">
        <f t="shared" ref="C130:C193" si="15">Q130</f>
        <v>2.8996900000000001</v>
      </c>
      <c r="D130" s="70">
        <v>-110.88</v>
      </c>
      <c r="E130" s="10">
        <v>42.72</v>
      </c>
      <c r="F130" s="17">
        <v>5</v>
      </c>
      <c r="G130" s="1">
        <v>1978</v>
      </c>
      <c r="H130">
        <v>4</v>
      </c>
      <c r="I130">
        <v>15</v>
      </c>
      <c r="J130">
        <v>5</v>
      </c>
      <c r="K130">
        <v>23</v>
      </c>
      <c r="L130">
        <v>50.8</v>
      </c>
      <c r="M130" s="73">
        <f t="shared" ref="M130:M193" si="16">R130</f>
        <v>0.23</v>
      </c>
      <c r="N130" s="2">
        <v>0.01</v>
      </c>
      <c r="O130" s="3" t="s">
        <v>235</v>
      </c>
      <c r="P130" s="80"/>
      <c r="Q130" s="67">
        <f>AB130</f>
        <v>2.8996900000000001</v>
      </c>
      <c r="R130" s="72">
        <f>AA130</f>
        <v>0.23</v>
      </c>
      <c r="S130" s="44"/>
      <c r="T130" s="14"/>
      <c r="V130" s="56"/>
      <c r="W130" s="42"/>
      <c r="Y130" s="56"/>
      <c r="Z130" s="58">
        <v>2.5</v>
      </c>
      <c r="AA130" s="72">
        <v>0.23</v>
      </c>
      <c r="AB130" s="56">
        <f>0.791*(Z130+0.09)+0.851</f>
        <v>2.8996900000000001</v>
      </c>
      <c r="AC130" s="44"/>
      <c r="AD130" s="72"/>
      <c r="AE130" s="56"/>
      <c r="AF130" s="45"/>
      <c r="AG130" s="72"/>
      <c r="AH130" s="56"/>
      <c r="AI130" s="45" t="s">
        <v>31</v>
      </c>
      <c r="AJ130" s="13">
        <v>0</v>
      </c>
      <c r="AK130" s="12">
        <v>0</v>
      </c>
      <c r="AL130" s="12">
        <v>0</v>
      </c>
      <c r="AM130" s="24">
        <v>2.5</v>
      </c>
      <c r="AO130" s="12">
        <v>460</v>
      </c>
      <c r="AP130" s="13">
        <v>2</v>
      </c>
      <c r="AQ130" s="13"/>
      <c r="AR130" s="13"/>
      <c r="AS130" s="13"/>
      <c r="AT130" s="3"/>
      <c r="AU130" s="2"/>
      <c r="AV130" s="2"/>
      <c r="AY130" s="2"/>
    </row>
    <row r="131" spans="1:52" x14ac:dyDescent="0.25">
      <c r="A131" s="1" t="s">
        <v>1</v>
      </c>
      <c r="B131" s="2">
        <v>2.5</v>
      </c>
      <c r="C131" s="74">
        <f t="shared" si="15"/>
        <v>2.8996900000000001</v>
      </c>
      <c r="D131" s="70">
        <v>-111.55</v>
      </c>
      <c r="E131" s="10">
        <v>42.66</v>
      </c>
      <c r="F131" s="17">
        <v>5</v>
      </c>
      <c r="G131" s="1">
        <v>1978</v>
      </c>
      <c r="H131">
        <v>4</v>
      </c>
      <c r="I131">
        <v>20</v>
      </c>
      <c r="J131">
        <v>14</v>
      </c>
      <c r="K131">
        <v>56</v>
      </c>
      <c r="L131">
        <v>47.6</v>
      </c>
      <c r="M131" s="73">
        <f t="shared" si="16"/>
        <v>0.23</v>
      </c>
      <c r="N131" s="2">
        <v>0.01</v>
      </c>
      <c r="O131" s="3" t="s">
        <v>235</v>
      </c>
      <c r="P131" s="80"/>
      <c r="Q131" s="67">
        <f>AB131</f>
        <v>2.8996900000000001</v>
      </c>
      <c r="R131" s="72">
        <f>AA131</f>
        <v>0.23</v>
      </c>
      <c r="S131" s="44"/>
      <c r="T131" s="14"/>
      <c r="V131" s="56"/>
      <c r="W131" s="42"/>
      <c r="Y131" s="56"/>
      <c r="Z131" s="58">
        <v>2.5</v>
      </c>
      <c r="AA131" s="72">
        <v>0.23</v>
      </c>
      <c r="AB131" s="56">
        <f>0.791*(Z131+0.09)+0.851</f>
        <v>2.8996900000000001</v>
      </c>
      <c r="AC131" s="44"/>
      <c r="AD131" s="72"/>
      <c r="AE131" s="56"/>
      <c r="AF131" s="45"/>
      <c r="AG131" s="72"/>
      <c r="AH131" s="56"/>
      <c r="AI131" s="45" t="s">
        <v>31</v>
      </c>
      <c r="AJ131" s="13">
        <v>0</v>
      </c>
      <c r="AK131" s="12">
        <v>0</v>
      </c>
      <c r="AL131" s="12">
        <v>0</v>
      </c>
      <c r="AM131" s="24">
        <v>2.5</v>
      </c>
      <c r="AO131" s="12">
        <v>457</v>
      </c>
      <c r="AP131" s="13">
        <v>4</v>
      </c>
      <c r="AQ131" s="13"/>
      <c r="AR131" s="13"/>
      <c r="AS131" s="13"/>
      <c r="AT131" s="3"/>
      <c r="AU131" s="2"/>
      <c r="AV131" s="2"/>
      <c r="AY131" s="2"/>
    </row>
    <row r="132" spans="1:52" x14ac:dyDescent="0.25">
      <c r="A132" s="1" t="s">
        <v>2</v>
      </c>
      <c r="B132" s="2">
        <v>4.0999999999999996</v>
      </c>
      <c r="C132" s="74">
        <f t="shared" si="15"/>
        <v>4.0501511418391338</v>
      </c>
      <c r="D132" s="70">
        <v>-111.84399999999999</v>
      </c>
      <c r="E132" s="10">
        <v>42.555</v>
      </c>
      <c r="F132" s="17">
        <v>7</v>
      </c>
      <c r="G132" s="1">
        <v>1978</v>
      </c>
      <c r="H132">
        <v>10</v>
      </c>
      <c r="I132">
        <v>24</v>
      </c>
      <c r="J132">
        <v>20</v>
      </c>
      <c r="K132">
        <v>30</v>
      </c>
      <c r="L132">
        <v>59.3</v>
      </c>
      <c r="M132" s="73">
        <f t="shared" si="16"/>
        <v>0.19096300411178688</v>
      </c>
      <c r="N132" s="2">
        <v>0.01</v>
      </c>
      <c r="O132" s="3" t="s">
        <v>236</v>
      </c>
      <c r="P132" s="76">
        <f>1/((1/U132^2)+(1/AD132^2))</f>
        <v>3.6466868939398336E-2</v>
      </c>
      <c r="Q132" s="67">
        <f>(P132/U132^2*V132)+(P132/AD132^2*AE132)</f>
        <v>4.0501511418391338</v>
      </c>
      <c r="R132" s="72">
        <f>SQRT(P132)</f>
        <v>0.19096300411178688</v>
      </c>
      <c r="S132" s="57">
        <v>4.0999999999999996</v>
      </c>
      <c r="T132" s="14" t="s">
        <v>3</v>
      </c>
      <c r="U132" s="72">
        <v>0.22900000000000001</v>
      </c>
      <c r="V132" s="56">
        <f>0.791*S132+0.851</f>
        <v>4.0940999999999992</v>
      </c>
      <c r="W132" s="42"/>
      <c r="Y132" s="56"/>
      <c r="Z132" s="42"/>
      <c r="AA132" s="72"/>
      <c r="AB132" s="56"/>
      <c r="AC132" s="59">
        <v>4.2</v>
      </c>
      <c r="AD132" s="72">
        <v>0.34599999999999997</v>
      </c>
      <c r="AE132" s="56">
        <f>0.791*(1.088*AC132-0.652)+0.851</f>
        <v>3.9498216000000004</v>
      </c>
      <c r="AF132" s="45"/>
      <c r="AG132" s="72"/>
      <c r="AH132" s="56"/>
      <c r="AI132" s="45"/>
      <c r="AJ132" s="19">
        <v>4.2</v>
      </c>
      <c r="AK132" s="12"/>
      <c r="AL132" s="12" t="s">
        <v>102</v>
      </c>
      <c r="AM132" s="24"/>
      <c r="AO132" s="12"/>
      <c r="AP132" s="13"/>
      <c r="AQ132" s="13"/>
      <c r="AR132" s="13"/>
      <c r="AS132" s="13">
        <v>4.0999999999999996</v>
      </c>
      <c r="AT132" s="3" t="s">
        <v>3</v>
      </c>
      <c r="AU132" s="2">
        <v>6</v>
      </c>
      <c r="AV132" s="2" t="s">
        <v>115</v>
      </c>
      <c r="AW132" s="16">
        <v>5000</v>
      </c>
      <c r="AX132" s="2" t="s">
        <v>115</v>
      </c>
      <c r="AY132" s="2"/>
    </row>
    <row r="133" spans="1:52" x14ac:dyDescent="0.25">
      <c r="A133" s="1" t="s">
        <v>2</v>
      </c>
      <c r="B133" s="2">
        <v>2.6</v>
      </c>
      <c r="C133" s="74">
        <f t="shared" si="15"/>
        <v>2.9076</v>
      </c>
      <c r="D133" s="70">
        <v>-111.56100000000001</v>
      </c>
      <c r="E133" s="10">
        <v>42.761000000000003</v>
      </c>
      <c r="F133" s="17">
        <v>7</v>
      </c>
      <c r="G133" s="1">
        <v>1978</v>
      </c>
      <c r="H133">
        <v>10</v>
      </c>
      <c r="I133">
        <v>24</v>
      </c>
      <c r="J133">
        <v>20</v>
      </c>
      <c r="K133">
        <v>47</v>
      </c>
      <c r="L133">
        <v>29.6</v>
      </c>
      <c r="M133" s="73">
        <f t="shared" si="16"/>
        <v>0.249</v>
      </c>
      <c r="N133" s="2">
        <v>0.01</v>
      </c>
      <c r="O133" s="3" t="s">
        <v>235</v>
      </c>
      <c r="P133" s="80"/>
      <c r="Q133" s="67">
        <f t="shared" ref="Q133:Q156" si="17">Y133</f>
        <v>2.9076</v>
      </c>
      <c r="R133" s="72">
        <f t="shared" ref="R133:R156" si="18">X133</f>
        <v>0.249</v>
      </c>
      <c r="S133" s="44"/>
      <c r="T133" s="14"/>
      <c r="V133" s="56"/>
      <c r="W133" s="58">
        <v>2.6</v>
      </c>
      <c r="X133" s="72">
        <v>0.249</v>
      </c>
      <c r="Y133" s="56">
        <f t="shared" ref="Y133:Y156" si="19">0.791*W133+0.851</f>
        <v>2.9076</v>
      </c>
      <c r="Z133" s="42"/>
      <c r="AA133" s="72"/>
      <c r="AB133" s="56"/>
      <c r="AC133" s="44"/>
      <c r="AD133" s="72"/>
      <c r="AE133" s="56"/>
      <c r="AF133" s="45"/>
      <c r="AG133" s="72"/>
      <c r="AH133" s="56"/>
      <c r="AI133" s="45"/>
      <c r="AJ133" s="13"/>
      <c r="AK133" s="12"/>
      <c r="AL133" s="12"/>
      <c r="AM133" s="24"/>
      <c r="AO133" s="12"/>
      <c r="AP133" s="13"/>
      <c r="AQ133" s="13"/>
      <c r="AR133" s="13">
        <v>2.6</v>
      </c>
      <c r="AS133" s="13"/>
      <c r="AT133" s="3"/>
      <c r="AU133" s="2"/>
      <c r="AV133" s="2"/>
      <c r="AY133" s="2"/>
    </row>
    <row r="134" spans="1:52" x14ac:dyDescent="0.25">
      <c r="A134" s="1" t="s">
        <v>2</v>
      </c>
      <c r="B134" s="2">
        <v>2.6</v>
      </c>
      <c r="C134" s="74">
        <f t="shared" si="15"/>
        <v>2.9076</v>
      </c>
      <c r="D134" s="70">
        <v>-111.563</v>
      </c>
      <c r="E134" s="10">
        <v>42.767000000000003</v>
      </c>
      <c r="F134" s="17">
        <v>7</v>
      </c>
      <c r="G134" s="1">
        <v>1978</v>
      </c>
      <c r="H134">
        <v>11</v>
      </c>
      <c r="I134">
        <v>29</v>
      </c>
      <c r="J134">
        <v>19</v>
      </c>
      <c r="K134">
        <v>52</v>
      </c>
      <c r="L134">
        <v>56.4</v>
      </c>
      <c r="M134" s="73">
        <f t="shared" si="16"/>
        <v>0.249</v>
      </c>
      <c r="N134" s="2">
        <v>0.01</v>
      </c>
      <c r="O134" s="3" t="s">
        <v>235</v>
      </c>
      <c r="P134" s="80"/>
      <c r="Q134" s="67">
        <f t="shared" si="17"/>
        <v>2.9076</v>
      </c>
      <c r="R134" s="72">
        <f t="shared" si="18"/>
        <v>0.249</v>
      </c>
      <c r="S134" s="44"/>
      <c r="T134" s="14"/>
      <c r="V134" s="56"/>
      <c r="W134" s="58">
        <v>2.6</v>
      </c>
      <c r="X134" s="72">
        <v>0.249</v>
      </c>
      <c r="Y134" s="56">
        <f t="shared" si="19"/>
        <v>2.9076</v>
      </c>
      <c r="Z134" s="42"/>
      <c r="AA134" s="72"/>
      <c r="AB134" s="56"/>
      <c r="AC134" s="44"/>
      <c r="AD134" s="72"/>
      <c r="AE134" s="56"/>
      <c r="AF134" s="45"/>
      <c r="AG134" s="72"/>
      <c r="AH134" s="56"/>
      <c r="AI134" s="45"/>
      <c r="AJ134" s="13"/>
      <c r="AK134" s="12"/>
      <c r="AL134" s="12"/>
      <c r="AM134" s="24"/>
      <c r="AO134" s="12"/>
      <c r="AP134" s="13"/>
      <c r="AQ134" s="13"/>
      <c r="AR134" s="13">
        <v>2.6</v>
      </c>
      <c r="AS134" s="13"/>
      <c r="AT134" s="3"/>
      <c r="AU134" s="2"/>
      <c r="AV134" s="2"/>
      <c r="AY134" s="2"/>
    </row>
    <row r="135" spans="1:52" s="23" customFormat="1" x14ac:dyDescent="0.25">
      <c r="A135" s="1" t="s">
        <v>2</v>
      </c>
      <c r="B135" s="9">
        <v>3</v>
      </c>
      <c r="C135" s="74">
        <f t="shared" si="15"/>
        <v>3.2240000000000002</v>
      </c>
      <c r="D135" s="70">
        <v>-111.431</v>
      </c>
      <c r="E135" s="10">
        <v>42.91</v>
      </c>
      <c r="F135" s="17">
        <v>7</v>
      </c>
      <c r="G135" s="1">
        <v>1978</v>
      </c>
      <c r="H135">
        <v>12</v>
      </c>
      <c r="I135">
        <v>4</v>
      </c>
      <c r="J135">
        <v>12</v>
      </c>
      <c r="K135">
        <v>41</v>
      </c>
      <c r="L135">
        <v>14.4</v>
      </c>
      <c r="M135" s="73">
        <f t="shared" si="16"/>
        <v>0.249</v>
      </c>
      <c r="N135" s="2">
        <v>0.01</v>
      </c>
      <c r="O135" s="3" t="s">
        <v>235</v>
      </c>
      <c r="P135" s="80"/>
      <c r="Q135" s="67">
        <f t="shared" si="17"/>
        <v>3.2240000000000002</v>
      </c>
      <c r="R135" s="72">
        <f t="shared" si="18"/>
        <v>0.249</v>
      </c>
      <c r="S135" s="44"/>
      <c r="T135" s="14"/>
      <c r="U135" s="72"/>
      <c r="V135" s="56"/>
      <c r="W135" s="58">
        <v>3</v>
      </c>
      <c r="X135" s="72">
        <v>0.249</v>
      </c>
      <c r="Y135" s="56">
        <f t="shared" si="19"/>
        <v>3.2240000000000002</v>
      </c>
      <c r="Z135" s="42"/>
      <c r="AA135" s="72"/>
      <c r="AB135" s="56"/>
      <c r="AC135" s="44"/>
      <c r="AD135" s="72"/>
      <c r="AE135" s="56"/>
      <c r="AF135" s="45"/>
      <c r="AG135" s="72"/>
      <c r="AH135" s="56"/>
      <c r="AI135" s="45"/>
      <c r="AJ135" s="13"/>
      <c r="AK135" s="12"/>
      <c r="AL135" s="12"/>
      <c r="AM135" s="24"/>
      <c r="AN135" s="12"/>
      <c r="AO135" s="12"/>
      <c r="AP135" s="13"/>
      <c r="AQ135" s="13"/>
      <c r="AR135" s="19">
        <v>3</v>
      </c>
      <c r="AS135" s="13"/>
      <c r="AT135" s="3"/>
      <c r="AU135" s="2"/>
      <c r="AV135" s="2"/>
      <c r="AW135"/>
      <c r="AX135"/>
      <c r="AY135" s="2"/>
      <c r="AZ135"/>
    </row>
    <row r="136" spans="1:52" x14ac:dyDescent="0.25">
      <c r="A136" s="1" t="s">
        <v>2</v>
      </c>
      <c r="B136" s="2">
        <v>2.6</v>
      </c>
      <c r="C136" s="74">
        <f t="shared" si="15"/>
        <v>2.9076</v>
      </c>
      <c r="D136" s="70">
        <v>-111.315</v>
      </c>
      <c r="E136" s="10">
        <v>42.756</v>
      </c>
      <c r="F136" s="17">
        <v>1</v>
      </c>
      <c r="G136" s="1">
        <v>1978</v>
      </c>
      <c r="H136">
        <v>12</v>
      </c>
      <c r="I136">
        <v>9</v>
      </c>
      <c r="J136">
        <v>18</v>
      </c>
      <c r="K136">
        <v>9</v>
      </c>
      <c r="L136">
        <v>40</v>
      </c>
      <c r="M136" s="73">
        <f t="shared" si="16"/>
        <v>0.249</v>
      </c>
      <c r="N136" s="2">
        <v>0.01</v>
      </c>
      <c r="O136" s="3" t="s">
        <v>235</v>
      </c>
      <c r="P136" s="80"/>
      <c r="Q136" s="67">
        <f t="shared" si="17"/>
        <v>2.9076</v>
      </c>
      <c r="R136" s="72">
        <f t="shared" si="18"/>
        <v>0.249</v>
      </c>
      <c r="S136" s="44"/>
      <c r="T136" s="14"/>
      <c r="V136" s="56"/>
      <c r="W136" s="58">
        <v>2.6</v>
      </c>
      <c r="X136" s="72">
        <v>0.249</v>
      </c>
      <c r="Y136" s="56">
        <f t="shared" si="19"/>
        <v>2.9076</v>
      </c>
      <c r="Z136" s="42"/>
      <c r="AA136" s="72"/>
      <c r="AB136" s="56"/>
      <c r="AC136" s="44"/>
      <c r="AD136" s="72"/>
      <c r="AE136" s="56"/>
      <c r="AF136" s="45"/>
      <c r="AG136" s="72"/>
      <c r="AH136" s="56"/>
      <c r="AI136" s="45"/>
      <c r="AJ136" s="13"/>
      <c r="AK136" s="12"/>
      <c r="AL136" s="12"/>
      <c r="AM136" s="24"/>
      <c r="AO136" s="12"/>
      <c r="AP136" s="13"/>
      <c r="AQ136" s="13"/>
      <c r="AR136" s="13">
        <v>2.6</v>
      </c>
      <c r="AS136" s="13"/>
      <c r="AT136" s="3"/>
      <c r="AU136" s="2"/>
      <c r="AV136" s="2"/>
      <c r="AY136" s="2"/>
    </row>
    <row r="137" spans="1:52" x14ac:dyDescent="0.25">
      <c r="A137" s="1" t="s">
        <v>2</v>
      </c>
      <c r="B137" s="2">
        <v>2.6</v>
      </c>
      <c r="C137" s="74">
        <f t="shared" si="15"/>
        <v>2.9076</v>
      </c>
      <c r="D137" s="70">
        <v>-111.565</v>
      </c>
      <c r="E137" s="10">
        <v>42.761000000000003</v>
      </c>
      <c r="F137" s="17">
        <v>7</v>
      </c>
      <c r="G137" s="1">
        <v>1978</v>
      </c>
      <c r="H137">
        <v>12</v>
      </c>
      <c r="I137">
        <v>27</v>
      </c>
      <c r="J137">
        <v>21</v>
      </c>
      <c r="K137">
        <v>16</v>
      </c>
      <c r="L137">
        <v>10.3</v>
      </c>
      <c r="M137" s="73">
        <f t="shared" si="16"/>
        <v>0.249</v>
      </c>
      <c r="N137" s="2">
        <v>0.01</v>
      </c>
      <c r="O137" s="3" t="s">
        <v>235</v>
      </c>
      <c r="P137" s="80"/>
      <c r="Q137" s="67">
        <f t="shared" si="17"/>
        <v>2.9076</v>
      </c>
      <c r="R137" s="72">
        <f t="shared" si="18"/>
        <v>0.249</v>
      </c>
      <c r="S137" s="44"/>
      <c r="T137" s="14"/>
      <c r="V137" s="56"/>
      <c r="W137" s="58">
        <v>2.6</v>
      </c>
      <c r="X137" s="72">
        <v>0.249</v>
      </c>
      <c r="Y137" s="56">
        <f t="shared" si="19"/>
        <v>2.9076</v>
      </c>
      <c r="Z137" s="42"/>
      <c r="AA137" s="72"/>
      <c r="AB137" s="56"/>
      <c r="AC137" s="44"/>
      <c r="AD137" s="72"/>
      <c r="AE137" s="56"/>
      <c r="AF137" s="45"/>
      <c r="AG137" s="72"/>
      <c r="AH137" s="56"/>
      <c r="AI137" s="45"/>
      <c r="AJ137" s="13"/>
      <c r="AK137" s="12"/>
      <c r="AL137" s="12"/>
      <c r="AM137" s="24"/>
      <c r="AO137" s="12"/>
      <c r="AP137" s="13"/>
      <c r="AQ137" s="13"/>
      <c r="AR137" s="13">
        <v>2.6</v>
      </c>
      <c r="AS137" s="13"/>
      <c r="AT137" s="3"/>
      <c r="AU137" s="2"/>
      <c r="AV137" s="2"/>
      <c r="AY137" s="2"/>
    </row>
    <row r="138" spans="1:52" x14ac:dyDescent="0.25">
      <c r="A138" s="1" t="s">
        <v>2</v>
      </c>
      <c r="B138" s="2">
        <v>2.8</v>
      </c>
      <c r="C138" s="74">
        <f t="shared" si="15"/>
        <v>3.0657999999999999</v>
      </c>
      <c r="D138" s="70">
        <v>-111.559</v>
      </c>
      <c r="E138" s="10">
        <v>42.759</v>
      </c>
      <c r="F138" s="17">
        <v>7</v>
      </c>
      <c r="G138" s="1">
        <v>1979</v>
      </c>
      <c r="H138">
        <v>1</v>
      </c>
      <c r="I138">
        <v>3</v>
      </c>
      <c r="J138">
        <v>20</v>
      </c>
      <c r="K138">
        <v>12</v>
      </c>
      <c r="L138">
        <v>29</v>
      </c>
      <c r="M138" s="73">
        <f t="shared" si="16"/>
        <v>0.249</v>
      </c>
      <c r="N138" s="2">
        <v>0.01</v>
      </c>
      <c r="O138" s="3" t="s">
        <v>235</v>
      </c>
      <c r="P138" s="80"/>
      <c r="Q138" s="67">
        <f t="shared" si="17"/>
        <v>3.0657999999999999</v>
      </c>
      <c r="R138" s="72">
        <f t="shared" si="18"/>
        <v>0.249</v>
      </c>
      <c r="S138" s="44"/>
      <c r="T138" s="14"/>
      <c r="V138" s="56"/>
      <c r="W138" s="58">
        <v>2.8</v>
      </c>
      <c r="X138" s="72">
        <v>0.249</v>
      </c>
      <c r="Y138" s="56">
        <f t="shared" si="19"/>
        <v>3.0657999999999999</v>
      </c>
      <c r="Z138" s="42"/>
      <c r="AA138" s="72"/>
      <c r="AB138" s="56"/>
      <c r="AC138" s="44"/>
      <c r="AD138" s="72"/>
      <c r="AE138" s="56"/>
      <c r="AF138" s="45"/>
      <c r="AG138" s="72"/>
      <c r="AH138" s="56"/>
      <c r="AI138" s="45"/>
      <c r="AJ138" s="13"/>
      <c r="AK138" s="12"/>
      <c r="AL138" s="12"/>
      <c r="AM138" s="24"/>
      <c r="AO138" s="12"/>
      <c r="AP138" s="13"/>
      <c r="AQ138" s="13"/>
      <c r="AR138" s="13">
        <v>2.8</v>
      </c>
      <c r="AS138" s="13"/>
      <c r="AT138" s="3"/>
      <c r="AU138" s="2"/>
      <c r="AV138" s="2"/>
      <c r="AY138" s="2"/>
    </row>
    <row r="139" spans="1:52" x14ac:dyDescent="0.25">
      <c r="A139" s="1" t="s">
        <v>2</v>
      </c>
      <c r="B139" s="2">
        <v>2.8</v>
      </c>
      <c r="C139" s="74">
        <f t="shared" si="15"/>
        <v>3.0657999999999999</v>
      </c>
      <c r="D139" s="70">
        <v>-110.788</v>
      </c>
      <c r="E139" s="10">
        <v>43.267000000000003</v>
      </c>
      <c r="F139" s="17">
        <v>1</v>
      </c>
      <c r="G139" s="1">
        <v>1979</v>
      </c>
      <c r="H139">
        <v>1</v>
      </c>
      <c r="I139">
        <v>8</v>
      </c>
      <c r="J139">
        <v>9</v>
      </c>
      <c r="K139">
        <v>5</v>
      </c>
      <c r="L139">
        <v>56.7</v>
      </c>
      <c r="M139" s="73">
        <f t="shared" si="16"/>
        <v>0.249</v>
      </c>
      <c r="N139" s="2">
        <v>0.01</v>
      </c>
      <c r="O139" s="3" t="s">
        <v>235</v>
      </c>
      <c r="P139" s="80"/>
      <c r="Q139" s="67">
        <f t="shared" si="17"/>
        <v>3.0657999999999999</v>
      </c>
      <c r="R139" s="72">
        <f t="shared" si="18"/>
        <v>0.249</v>
      </c>
      <c r="S139" s="44"/>
      <c r="T139" s="14"/>
      <c r="V139" s="56"/>
      <c r="W139" s="58">
        <v>2.8</v>
      </c>
      <c r="X139" s="72">
        <v>0.249</v>
      </c>
      <c r="Y139" s="56">
        <f t="shared" si="19"/>
        <v>3.0657999999999999</v>
      </c>
      <c r="Z139" s="42"/>
      <c r="AA139" s="72"/>
      <c r="AB139" s="56"/>
      <c r="AC139" s="44"/>
      <c r="AD139" s="72"/>
      <c r="AE139" s="56"/>
      <c r="AF139" s="45"/>
      <c r="AG139" s="72"/>
      <c r="AH139" s="56"/>
      <c r="AI139" s="45"/>
      <c r="AJ139" s="13"/>
      <c r="AK139" s="12"/>
      <c r="AL139" s="12"/>
      <c r="AM139" s="24"/>
      <c r="AO139" s="12"/>
      <c r="AP139" s="13"/>
      <c r="AQ139" s="13"/>
      <c r="AR139" s="13">
        <v>2.8</v>
      </c>
      <c r="AS139" s="13"/>
      <c r="AT139" s="3"/>
      <c r="AU139" s="2"/>
      <c r="AV139" s="2"/>
      <c r="AY139" s="2"/>
    </row>
    <row r="140" spans="1:52" x14ac:dyDescent="0.25">
      <c r="A140" s="1" t="s">
        <v>2</v>
      </c>
      <c r="B140" s="2">
        <v>2.6</v>
      </c>
      <c r="C140" s="74">
        <f t="shared" si="15"/>
        <v>2.9076</v>
      </c>
      <c r="D140" s="70">
        <v>-111.38800000000001</v>
      </c>
      <c r="E140" s="10">
        <v>42.707000000000001</v>
      </c>
      <c r="F140" s="17">
        <v>7</v>
      </c>
      <c r="G140" s="1">
        <v>1979</v>
      </c>
      <c r="H140">
        <v>1</v>
      </c>
      <c r="I140">
        <v>9</v>
      </c>
      <c r="J140">
        <v>22</v>
      </c>
      <c r="K140">
        <v>23</v>
      </c>
      <c r="L140">
        <v>29.4</v>
      </c>
      <c r="M140" s="73">
        <f t="shared" si="16"/>
        <v>0.249</v>
      </c>
      <c r="N140" s="2">
        <v>0.01</v>
      </c>
      <c r="O140" s="3" t="s">
        <v>235</v>
      </c>
      <c r="P140" s="80"/>
      <c r="Q140" s="67">
        <f t="shared" si="17"/>
        <v>2.9076</v>
      </c>
      <c r="R140" s="72">
        <f t="shared" si="18"/>
        <v>0.249</v>
      </c>
      <c r="S140" s="44"/>
      <c r="T140" s="14"/>
      <c r="V140" s="56"/>
      <c r="W140" s="58">
        <v>2.6</v>
      </c>
      <c r="X140" s="72">
        <v>0.249</v>
      </c>
      <c r="Y140" s="56">
        <f t="shared" si="19"/>
        <v>2.9076</v>
      </c>
      <c r="Z140" s="42"/>
      <c r="AA140" s="72"/>
      <c r="AB140" s="56"/>
      <c r="AC140" s="44"/>
      <c r="AD140" s="72"/>
      <c r="AE140" s="56"/>
      <c r="AF140" s="45"/>
      <c r="AG140" s="72"/>
      <c r="AH140" s="56"/>
      <c r="AI140" s="45"/>
      <c r="AJ140" s="13"/>
      <c r="AK140" s="12"/>
      <c r="AL140" s="12"/>
      <c r="AM140" s="24"/>
      <c r="AO140" s="12"/>
      <c r="AP140" s="13"/>
      <c r="AQ140" s="13"/>
      <c r="AR140" s="13">
        <v>2.6</v>
      </c>
      <c r="AS140" s="13"/>
      <c r="AT140" s="3"/>
      <c r="AU140" s="2"/>
      <c r="AV140" s="2"/>
      <c r="AY140" s="2"/>
    </row>
    <row r="141" spans="1:52" x14ac:dyDescent="0.25">
      <c r="A141" s="1" t="s">
        <v>2</v>
      </c>
      <c r="B141" s="2">
        <v>2.7</v>
      </c>
      <c r="C141" s="74">
        <f t="shared" si="15"/>
        <v>2.9867000000000004</v>
      </c>
      <c r="D141" s="70">
        <v>-111.54600000000001</v>
      </c>
      <c r="E141" s="10">
        <v>42.765999999999998</v>
      </c>
      <c r="F141" s="17">
        <v>7</v>
      </c>
      <c r="G141" s="1">
        <v>1979</v>
      </c>
      <c r="H141">
        <v>1</v>
      </c>
      <c r="I141">
        <v>14</v>
      </c>
      <c r="J141">
        <v>0</v>
      </c>
      <c r="K141">
        <v>54</v>
      </c>
      <c r="L141">
        <v>31.9</v>
      </c>
      <c r="M141" s="73">
        <f t="shared" si="16"/>
        <v>0.249</v>
      </c>
      <c r="N141" s="2">
        <v>0.01</v>
      </c>
      <c r="O141" s="3" t="s">
        <v>235</v>
      </c>
      <c r="P141" s="80"/>
      <c r="Q141" s="67">
        <f t="shared" si="17"/>
        <v>2.9867000000000004</v>
      </c>
      <c r="R141" s="72">
        <f t="shared" si="18"/>
        <v>0.249</v>
      </c>
      <c r="S141" s="44"/>
      <c r="T141" s="14"/>
      <c r="V141" s="56"/>
      <c r="W141" s="58">
        <v>2.7</v>
      </c>
      <c r="X141" s="72">
        <v>0.249</v>
      </c>
      <c r="Y141" s="56">
        <f t="shared" si="19"/>
        <v>2.9867000000000004</v>
      </c>
      <c r="Z141" s="42"/>
      <c r="AA141" s="72"/>
      <c r="AB141" s="56"/>
      <c r="AC141" s="44"/>
      <c r="AD141" s="72"/>
      <c r="AE141" s="56"/>
      <c r="AF141" s="45"/>
      <c r="AG141" s="72"/>
      <c r="AH141" s="56"/>
      <c r="AI141" s="45"/>
      <c r="AJ141" s="13"/>
      <c r="AK141" s="12"/>
      <c r="AL141" s="12"/>
      <c r="AM141" s="24"/>
      <c r="AO141" s="12"/>
      <c r="AP141" s="13"/>
      <c r="AQ141" s="13"/>
      <c r="AR141" s="13">
        <v>2.7</v>
      </c>
      <c r="AS141" s="13"/>
      <c r="AT141" s="3"/>
      <c r="AU141" s="2"/>
      <c r="AV141" s="2"/>
      <c r="AY141" s="2"/>
    </row>
    <row r="142" spans="1:52" x14ac:dyDescent="0.25">
      <c r="A142" s="1" t="s">
        <v>2</v>
      </c>
      <c r="B142" s="2">
        <v>2.5</v>
      </c>
      <c r="C142" s="74">
        <f t="shared" si="15"/>
        <v>2.8285</v>
      </c>
      <c r="D142" s="70">
        <v>-111.33199999999999</v>
      </c>
      <c r="E142" s="10">
        <v>42.752000000000002</v>
      </c>
      <c r="F142" s="17">
        <v>7</v>
      </c>
      <c r="G142" s="1">
        <v>1979</v>
      </c>
      <c r="H142">
        <v>1</v>
      </c>
      <c r="I142">
        <v>17</v>
      </c>
      <c r="J142">
        <v>18</v>
      </c>
      <c r="K142">
        <v>32</v>
      </c>
      <c r="L142">
        <v>46.6</v>
      </c>
      <c r="M142" s="73">
        <f t="shared" si="16"/>
        <v>0.249</v>
      </c>
      <c r="N142" s="2">
        <v>0.01</v>
      </c>
      <c r="O142" s="3" t="s">
        <v>235</v>
      </c>
      <c r="P142" s="80"/>
      <c r="Q142" s="67">
        <f t="shared" si="17"/>
        <v>2.8285</v>
      </c>
      <c r="R142" s="72">
        <f t="shared" si="18"/>
        <v>0.249</v>
      </c>
      <c r="S142" s="44"/>
      <c r="T142" s="14"/>
      <c r="V142" s="56"/>
      <c r="W142" s="58">
        <v>2.5</v>
      </c>
      <c r="X142" s="72">
        <v>0.249</v>
      </c>
      <c r="Y142" s="56">
        <f t="shared" si="19"/>
        <v>2.8285</v>
      </c>
      <c r="Z142" s="42"/>
      <c r="AA142" s="72"/>
      <c r="AB142" s="56"/>
      <c r="AC142" s="44"/>
      <c r="AD142" s="72"/>
      <c r="AE142" s="56"/>
      <c r="AF142" s="45"/>
      <c r="AG142" s="72"/>
      <c r="AH142" s="56"/>
      <c r="AI142" s="45"/>
      <c r="AJ142" s="13"/>
      <c r="AK142" s="12"/>
      <c r="AL142" s="12"/>
      <c r="AM142" s="24"/>
      <c r="AO142" s="12"/>
      <c r="AP142" s="13"/>
      <c r="AQ142" s="13"/>
      <c r="AR142" s="13">
        <v>2.5</v>
      </c>
      <c r="AS142" s="13"/>
      <c r="AT142" s="3"/>
      <c r="AU142" s="2"/>
      <c r="AV142" s="2"/>
      <c r="AY142" s="2"/>
    </row>
    <row r="143" spans="1:52" s="23" customFormat="1" ht="15" customHeight="1" x14ac:dyDescent="0.25">
      <c r="A143" s="1" t="s">
        <v>2</v>
      </c>
      <c r="B143" s="2">
        <v>2.9</v>
      </c>
      <c r="C143" s="74">
        <f t="shared" si="15"/>
        <v>3.1448999999999998</v>
      </c>
      <c r="D143" s="70">
        <v>-111.551</v>
      </c>
      <c r="E143" s="10">
        <v>42.77</v>
      </c>
      <c r="F143" s="17">
        <v>7</v>
      </c>
      <c r="G143" s="1">
        <v>1979</v>
      </c>
      <c r="H143">
        <v>1</v>
      </c>
      <c r="I143">
        <v>18</v>
      </c>
      <c r="J143">
        <v>23</v>
      </c>
      <c r="K143">
        <v>43</v>
      </c>
      <c r="L143">
        <v>2.9</v>
      </c>
      <c r="M143" s="73">
        <f t="shared" si="16"/>
        <v>0.249</v>
      </c>
      <c r="N143" s="2">
        <v>0.01</v>
      </c>
      <c r="O143" s="3" t="s">
        <v>235</v>
      </c>
      <c r="P143" s="80"/>
      <c r="Q143" s="67">
        <f t="shared" si="17"/>
        <v>3.1448999999999998</v>
      </c>
      <c r="R143" s="72">
        <f t="shared" si="18"/>
        <v>0.249</v>
      </c>
      <c r="S143" s="44"/>
      <c r="T143" s="14"/>
      <c r="U143" s="72"/>
      <c r="V143" s="56"/>
      <c r="W143" s="58">
        <v>2.9</v>
      </c>
      <c r="X143" s="72">
        <v>0.249</v>
      </c>
      <c r="Y143" s="56">
        <f t="shared" si="19"/>
        <v>3.1448999999999998</v>
      </c>
      <c r="Z143" s="42"/>
      <c r="AA143" s="72"/>
      <c r="AB143" s="56"/>
      <c r="AC143" s="44"/>
      <c r="AD143" s="72"/>
      <c r="AE143" s="56"/>
      <c r="AF143" s="45"/>
      <c r="AG143" s="72"/>
      <c r="AH143" s="56"/>
      <c r="AI143" s="45"/>
      <c r="AJ143" s="13"/>
      <c r="AK143" s="12"/>
      <c r="AL143" s="12"/>
      <c r="AM143" s="24"/>
      <c r="AN143" s="12"/>
      <c r="AO143" s="12"/>
      <c r="AP143" s="13"/>
      <c r="AQ143" s="13"/>
      <c r="AR143" s="13">
        <v>2.9</v>
      </c>
      <c r="AS143" s="13"/>
      <c r="AT143" s="3"/>
      <c r="AU143" s="2"/>
      <c r="AV143" s="2"/>
      <c r="AW143"/>
      <c r="AX143"/>
      <c r="AY143" s="2"/>
      <c r="AZ143"/>
    </row>
    <row r="144" spans="1:52" x14ac:dyDescent="0.25">
      <c r="A144" s="1" t="s">
        <v>2</v>
      </c>
      <c r="B144" s="2">
        <v>2.6</v>
      </c>
      <c r="C144" s="74">
        <f t="shared" si="15"/>
        <v>2.9076</v>
      </c>
      <c r="D144" s="70">
        <v>-111.47499999999999</v>
      </c>
      <c r="E144" s="10">
        <v>42.585999999999999</v>
      </c>
      <c r="F144" s="17">
        <v>7</v>
      </c>
      <c r="G144" s="1">
        <v>1979</v>
      </c>
      <c r="H144">
        <v>1</v>
      </c>
      <c r="I144">
        <v>27</v>
      </c>
      <c r="J144">
        <v>16</v>
      </c>
      <c r="K144">
        <v>41</v>
      </c>
      <c r="L144">
        <v>58.4</v>
      </c>
      <c r="M144" s="73">
        <f t="shared" si="16"/>
        <v>0.249</v>
      </c>
      <c r="N144" s="2">
        <v>0.01</v>
      </c>
      <c r="O144" s="3" t="s">
        <v>235</v>
      </c>
      <c r="P144" s="80"/>
      <c r="Q144" s="67">
        <f t="shared" si="17"/>
        <v>2.9076</v>
      </c>
      <c r="R144" s="72">
        <f t="shared" si="18"/>
        <v>0.249</v>
      </c>
      <c r="S144" s="44"/>
      <c r="T144" s="14"/>
      <c r="V144" s="56"/>
      <c r="W144" s="58">
        <v>2.6</v>
      </c>
      <c r="X144" s="72">
        <v>0.249</v>
      </c>
      <c r="Y144" s="56">
        <f t="shared" si="19"/>
        <v>2.9076</v>
      </c>
      <c r="Z144" s="42"/>
      <c r="AA144" s="72"/>
      <c r="AB144" s="56"/>
      <c r="AC144" s="44"/>
      <c r="AD144" s="72"/>
      <c r="AE144" s="56"/>
      <c r="AF144" s="45"/>
      <c r="AG144" s="72"/>
      <c r="AH144" s="56"/>
      <c r="AI144" s="45"/>
      <c r="AJ144" s="13"/>
      <c r="AK144" s="12"/>
      <c r="AL144" s="12"/>
      <c r="AM144" s="24"/>
      <c r="AO144" s="12"/>
      <c r="AP144" s="13"/>
      <c r="AQ144" s="13"/>
      <c r="AR144" s="13">
        <v>2.6</v>
      </c>
      <c r="AS144" s="13"/>
      <c r="AT144" s="3"/>
      <c r="AU144" s="2"/>
      <c r="AV144" s="2"/>
      <c r="AY144" s="2"/>
    </row>
    <row r="145" spans="1:51" x14ac:dyDescent="0.25">
      <c r="A145" s="1" t="s">
        <v>2</v>
      </c>
      <c r="B145" s="2">
        <v>3</v>
      </c>
      <c r="C145" s="74">
        <f t="shared" si="15"/>
        <v>3.2240000000000002</v>
      </c>
      <c r="D145" s="70">
        <v>-112.152</v>
      </c>
      <c r="E145" s="10">
        <v>43.08</v>
      </c>
      <c r="F145" s="17">
        <v>7</v>
      </c>
      <c r="G145" s="1">
        <v>1979</v>
      </c>
      <c r="H145">
        <v>1</v>
      </c>
      <c r="I145">
        <v>30</v>
      </c>
      <c r="J145">
        <v>18</v>
      </c>
      <c r="K145">
        <v>31</v>
      </c>
      <c r="L145">
        <v>38</v>
      </c>
      <c r="M145" s="73">
        <f t="shared" si="16"/>
        <v>0.249</v>
      </c>
      <c r="N145" s="2">
        <v>0.01</v>
      </c>
      <c r="O145" s="3" t="s">
        <v>235</v>
      </c>
      <c r="P145" s="80"/>
      <c r="Q145" s="67">
        <f t="shared" si="17"/>
        <v>3.2240000000000002</v>
      </c>
      <c r="R145" s="72">
        <f t="shared" si="18"/>
        <v>0.249</v>
      </c>
      <c r="S145" s="44"/>
      <c r="T145" s="14"/>
      <c r="V145" s="56"/>
      <c r="W145" s="58">
        <v>3</v>
      </c>
      <c r="X145" s="72">
        <v>0.249</v>
      </c>
      <c r="Y145" s="56">
        <f t="shared" si="19"/>
        <v>3.2240000000000002</v>
      </c>
      <c r="Z145" s="42"/>
      <c r="AA145" s="72"/>
      <c r="AB145" s="56"/>
      <c r="AC145" s="44"/>
      <c r="AD145" s="72"/>
      <c r="AE145" s="56"/>
      <c r="AF145" s="45"/>
      <c r="AG145" s="72"/>
      <c r="AH145" s="56"/>
      <c r="AI145" s="45"/>
      <c r="AJ145" s="13"/>
      <c r="AK145" s="12"/>
      <c r="AL145" s="12"/>
      <c r="AM145" s="24"/>
      <c r="AO145" s="12"/>
      <c r="AP145" s="13"/>
      <c r="AQ145" s="13"/>
      <c r="AR145" s="19">
        <v>3</v>
      </c>
      <c r="AS145" s="13"/>
      <c r="AT145" s="3"/>
      <c r="AU145" s="2"/>
      <c r="AV145" s="2"/>
      <c r="AY145" s="2"/>
    </row>
    <row r="146" spans="1:51" x14ac:dyDescent="0.25">
      <c r="A146" s="1" t="s">
        <v>2</v>
      </c>
      <c r="B146" s="2">
        <v>2.5</v>
      </c>
      <c r="C146" s="74">
        <f t="shared" si="15"/>
        <v>2.8285</v>
      </c>
      <c r="D146" s="70">
        <v>-111.556</v>
      </c>
      <c r="E146" s="10">
        <v>42.768000000000001</v>
      </c>
      <c r="F146" s="17">
        <v>7</v>
      </c>
      <c r="G146" s="1">
        <v>1979</v>
      </c>
      <c r="H146">
        <v>2</v>
      </c>
      <c r="I146">
        <v>6</v>
      </c>
      <c r="J146">
        <v>1</v>
      </c>
      <c r="K146">
        <v>11</v>
      </c>
      <c r="L146">
        <v>45.7</v>
      </c>
      <c r="M146" s="73">
        <f t="shared" si="16"/>
        <v>0.249</v>
      </c>
      <c r="N146" s="2">
        <v>0.01</v>
      </c>
      <c r="O146" s="3" t="s">
        <v>235</v>
      </c>
      <c r="P146" s="80"/>
      <c r="Q146" s="67">
        <f t="shared" si="17"/>
        <v>2.8285</v>
      </c>
      <c r="R146" s="72">
        <f t="shared" si="18"/>
        <v>0.249</v>
      </c>
      <c r="S146" s="44"/>
      <c r="T146" s="14"/>
      <c r="V146" s="56"/>
      <c r="W146" s="58">
        <v>2.5</v>
      </c>
      <c r="X146" s="72">
        <v>0.249</v>
      </c>
      <c r="Y146" s="56">
        <f t="shared" si="19"/>
        <v>2.8285</v>
      </c>
      <c r="Z146" s="42"/>
      <c r="AA146" s="72"/>
      <c r="AB146" s="56"/>
      <c r="AC146" s="44"/>
      <c r="AD146" s="72"/>
      <c r="AE146" s="56"/>
      <c r="AF146" s="45"/>
      <c r="AG146" s="72"/>
      <c r="AH146" s="56"/>
      <c r="AI146" s="45"/>
      <c r="AJ146" s="13"/>
      <c r="AK146" s="12"/>
      <c r="AL146" s="12"/>
      <c r="AM146" s="24"/>
      <c r="AO146" s="12"/>
      <c r="AP146" s="13"/>
      <c r="AQ146" s="13"/>
      <c r="AR146" s="13">
        <v>2.5</v>
      </c>
      <c r="AS146" s="13"/>
      <c r="AT146" s="3"/>
      <c r="AU146" s="2"/>
      <c r="AV146" s="2"/>
      <c r="AY146" s="2"/>
    </row>
    <row r="147" spans="1:51" x14ac:dyDescent="0.25">
      <c r="A147" s="1" t="s">
        <v>2</v>
      </c>
      <c r="B147" s="2">
        <v>2.6</v>
      </c>
      <c r="C147" s="74">
        <f t="shared" si="15"/>
        <v>2.9076</v>
      </c>
      <c r="D147" s="70">
        <v>-111.313</v>
      </c>
      <c r="E147" s="10">
        <v>42.753</v>
      </c>
      <c r="F147" s="17">
        <v>7</v>
      </c>
      <c r="G147" s="1">
        <v>1979</v>
      </c>
      <c r="H147">
        <v>2</v>
      </c>
      <c r="I147">
        <v>20</v>
      </c>
      <c r="J147">
        <v>16</v>
      </c>
      <c r="K147">
        <v>31</v>
      </c>
      <c r="L147">
        <v>37</v>
      </c>
      <c r="M147" s="73">
        <f t="shared" si="16"/>
        <v>0.249</v>
      </c>
      <c r="N147" s="2">
        <v>0.01</v>
      </c>
      <c r="O147" s="3" t="s">
        <v>235</v>
      </c>
      <c r="P147" s="80"/>
      <c r="Q147" s="67">
        <f t="shared" si="17"/>
        <v>2.9076</v>
      </c>
      <c r="R147" s="72">
        <f t="shared" si="18"/>
        <v>0.249</v>
      </c>
      <c r="S147" s="44"/>
      <c r="T147" s="14"/>
      <c r="V147" s="56"/>
      <c r="W147" s="58">
        <v>2.6</v>
      </c>
      <c r="X147" s="72">
        <v>0.249</v>
      </c>
      <c r="Y147" s="56">
        <f t="shared" si="19"/>
        <v>2.9076</v>
      </c>
      <c r="Z147" s="42"/>
      <c r="AA147" s="72"/>
      <c r="AB147" s="56"/>
      <c r="AC147" s="44"/>
      <c r="AD147" s="72"/>
      <c r="AE147" s="56"/>
      <c r="AF147" s="45"/>
      <c r="AG147" s="72"/>
      <c r="AH147" s="56"/>
      <c r="AI147" s="45"/>
      <c r="AJ147" s="13"/>
      <c r="AK147" s="12"/>
      <c r="AL147" s="12"/>
      <c r="AM147" s="24"/>
      <c r="AO147" s="12"/>
      <c r="AP147" s="13"/>
      <c r="AQ147" s="13"/>
      <c r="AR147" s="13">
        <v>2.6</v>
      </c>
      <c r="AS147" s="13"/>
      <c r="AT147" s="3"/>
      <c r="AU147" s="2"/>
      <c r="AV147" s="2"/>
      <c r="AY147" s="2"/>
    </row>
    <row r="148" spans="1:51" x14ac:dyDescent="0.25">
      <c r="A148" s="1" t="s">
        <v>2</v>
      </c>
      <c r="B148" s="2">
        <v>2.7</v>
      </c>
      <c r="C148" s="74">
        <f t="shared" si="15"/>
        <v>2.9867000000000004</v>
      </c>
      <c r="D148" s="70">
        <v>-111.31699999999999</v>
      </c>
      <c r="E148" s="10">
        <v>42.741</v>
      </c>
      <c r="F148" s="17">
        <v>0</v>
      </c>
      <c r="G148" s="1">
        <v>1979</v>
      </c>
      <c r="H148">
        <v>2</v>
      </c>
      <c r="I148">
        <v>24</v>
      </c>
      <c r="J148">
        <v>16</v>
      </c>
      <c r="K148">
        <v>49</v>
      </c>
      <c r="L148">
        <v>37.5</v>
      </c>
      <c r="M148" s="73">
        <f t="shared" si="16"/>
        <v>0.249</v>
      </c>
      <c r="N148" s="2">
        <v>0.01</v>
      </c>
      <c r="O148" s="3" t="s">
        <v>235</v>
      </c>
      <c r="P148" s="80"/>
      <c r="Q148" s="67">
        <f t="shared" si="17"/>
        <v>2.9867000000000004</v>
      </c>
      <c r="R148" s="72">
        <f t="shared" si="18"/>
        <v>0.249</v>
      </c>
      <c r="S148" s="44"/>
      <c r="T148" s="14"/>
      <c r="V148" s="56"/>
      <c r="W148" s="58">
        <v>2.7</v>
      </c>
      <c r="X148" s="72">
        <v>0.249</v>
      </c>
      <c r="Y148" s="56">
        <f t="shared" si="19"/>
        <v>2.9867000000000004</v>
      </c>
      <c r="Z148" s="42"/>
      <c r="AA148" s="72"/>
      <c r="AB148" s="56"/>
      <c r="AC148" s="44"/>
      <c r="AD148" s="72"/>
      <c r="AE148" s="56"/>
      <c r="AF148" s="45"/>
      <c r="AG148" s="72"/>
      <c r="AH148" s="56"/>
      <c r="AI148" s="45"/>
      <c r="AJ148" s="13"/>
      <c r="AK148" s="12"/>
      <c r="AL148" s="12"/>
      <c r="AM148" s="24"/>
      <c r="AO148" s="12"/>
      <c r="AP148" s="13"/>
      <c r="AQ148" s="13"/>
      <c r="AR148" s="13">
        <v>2.7</v>
      </c>
      <c r="AS148" s="13"/>
      <c r="AT148" s="3"/>
      <c r="AU148" s="2"/>
      <c r="AV148" s="2"/>
      <c r="AY148" s="2"/>
    </row>
    <row r="149" spans="1:51" x14ac:dyDescent="0.25">
      <c r="A149" s="1" t="s">
        <v>2</v>
      </c>
      <c r="B149" s="2">
        <v>2.9</v>
      </c>
      <c r="C149" s="74">
        <f t="shared" si="15"/>
        <v>3.1448999999999998</v>
      </c>
      <c r="D149" s="70">
        <v>-111.307</v>
      </c>
      <c r="E149" s="10">
        <v>42.755000000000003</v>
      </c>
      <c r="F149" s="17">
        <v>7</v>
      </c>
      <c r="G149" s="1">
        <v>1979</v>
      </c>
      <c r="H149">
        <v>3</v>
      </c>
      <c r="I149">
        <v>17</v>
      </c>
      <c r="J149">
        <v>20</v>
      </c>
      <c r="K149">
        <v>31</v>
      </c>
      <c r="L149">
        <v>47.8</v>
      </c>
      <c r="M149" s="73">
        <f t="shared" si="16"/>
        <v>0.249</v>
      </c>
      <c r="N149" s="2">
        <v>0.01</v>
      </c>
      <c r="O149" s="3" t="s">
        <v>235</v>
      </c>
      <c r="P149" s="80"/>
      <c r="Q149" s="67">
        <f t="shared" si="17"/>
        <v>3.1448999999999998</v>
      </c>
      <c r="R149" s="72">
        <f t="shared" si="18"/>
        <v>0.249</v>
      </c>
      <c r="S149" s="44"/>
      <c r="T149" s="14"/>
      <c r="V149" s="56"/>
      <c r="W149" s="58">
        <v>2.9</v>
      </c>
      <c r="X149" s="72">
        <v>0.249</v>
      </c>
      <c r="Y149" s="56">
        <f t="shared" si="19"/>
        <v>3.1448999999999998</v>
      </c>
      <c r="Z149" s="42"/>
      <c r="AA149" s="72"/>
      <c r="AB149" s="56"/>
      <c r="AC149" s="44"/>
      <c r="AD149" s="72"/>
      <c r="AE149" s="56"/>
      <c r="AF149" s="45"/>
      <c r="AG149" s="72"/>
      <c r="AH149" s="56"/>
      <c r="AI149" s="45"/>
      <c r="AJ149" s="13"/>
      <c r="AK149" s="12"/>
      <c r="AL149" s="12"/>
      <c r="AM149" s="24"/>
      <c r="AO149" s="12"/>
      <c r="AP149" s="13"/>
      <c r="AQ149" s="13"/>
      <c r="AR149" s="13">
        <v>2.9</v>
      </c>
      <c r="AS149" s="13"/>
      <c r="AT149" s="3"/>
      <c r="AU149" s="2"/>
      <c r="AV149" s="2"/>
      <c r="AY149" s="2"/>
    </row>
    <row r="150" spans="1:51" x14ac:dyDescent="0.25">
      <c r="A150" s="1" t="s">
        <v>2</v>
      </c>
      <c r="B150" s="2">
        <v>2.7</v>
      </c>
      <c r="C150" s="74">
        <f t="shared" si="15"/>
        <v>2.9867000000000004</v>
      </c>
      <c r="D150" s="70">
        <v>-111.54</v>
      </c>
      <c r="E150" s="10">
        <v>42.762999999999998</v>
      </c>
      <c r="F150" s="17">
        <v>7</v>
      </c>
      <c r="G150" s="1">
        <v>1979</v>
      </c>
      <c r="H150">
        <v>3</v>
      </c>
      <c r="I150">
        <v>20</v>
      </c>
      <c r="J150">
        <v>0</v>
      </c>
      <c r="K150">
        <v>58</v>
      </c>
      <c r="L150">
        <v>55.4</v>
      </c>
      <c r="M150" s="73">
        <f t="shared" si="16"/>
        <v>0.249</v>
      </c>
      <c r="N150" s="2">
        <v>0.01</v>
      </c>
      <c r="O150" s="3" t="s">
        <v>235</v>
      </c>
      <c r="P150" s="80"/>
      <c r="Q150" s="67">
        <f t="shared" si="17"/>
        <v>2.9867000000000004</v>
      </c>
      <c r="R150" s="72">
        <f t="shared" si="18"/>
        <v>0.249</v>
      </c>
      <c r="S150" s="44"/>
      <c r="T150" s="14"/>
      <c r="V150" s="56"/>
      <c r="W150" s="58">
        <v>2.7</v>
      </c>
      <c r="X150" s="72">
        <v>0.249</v>
      </c>
      <c r="Y150" s="56">
        <f t="shared" si="19"/>
        <v>2.9867000000000004</v>
      </c>
      <c r="Z150" s="42"/>
      <c r="AA150" s="72"/>
      <c r="AB150" s="56"/>
      <c r="AC150" s="44"/>
      <c r="AD150" s="72"/>
      <c r="AE150" s="56"/>
      <c r="AF150" s="45"/>
      <c r="AG150" s="72"/>
      <c r="AH150" s="56"/>
      <c r="AI150" s="45"/>
      <c r="AJ150" s="13"/>
      <c r="AK150" s="12"/>
      <c r="AL150" s="12"/>
      <c r="AM150" s="24"/>
      <c r="AO150" s="12"/>
      <c r="AP150" s="13"/>
      <c r="AQ150" s="13"/>
      <c r="AR150" s="13">
        <v>2.7</v>
      </c>
      <c r="AS150" s="13"/>
      <c r="AT150" s="3"/>
      <c r="AU150" s="2"/>
      <c r="AV150" s="2"/>
      <c r="AY150" s="2"/>
    </row>
    <row r="151" spans="1:51" x14ac:dyDescent="0.25">
      <c r="A151" s="1" t="s">
        <v>2</v>
      </c>
      <c r="B151" s="2">
        <v>2.6</v>
      </c>
      <c r="C151" s="74">
        <f t="shared" si="15"/>
        <v>2.9076</v>
      </c>
      <c r="D151" s="70">
        <v>-111.502</v>
      </c>
      <c r="E151" s="10">
        <v>42.767000000000003</v>
      </c>
      <c r="F151" s="17">
        <v>7</v>
      </c>
      <c r="G151" s="1">
        <v>1979</v>
      </c>
      <c r="H151">
        <v>3</v>
      </c>
      <c r="I151">
        <v>23</v>
      </c>
      <c r="J151">
        <v>21</v>
      </c>
      <c r="K151">
        <v>51</v>
      </c>
      <c r="L151">
        <v>30.9</v>
      </c>
      <c r="M151" s="73">
        <f t="shared" si="16"/>
        <v>0.249</v>
      </c>
      <c r="N151" s="2">
        <v>0.01</v>
      </c>
      <c r="O151" s="3" t="s">
        <v>235</v>
      </c>
      <c r="P151" s="80"/>
      <c r="Q151" s="67">
        <f t="shared" si="17"/>
        <v>2.9076</v>
      </c>
      <c r="R151" s="72">
        <f t="shared" si="18"/>
        <v>0.249</v>
      </c>
      <c r="S151" s="44"/>
      <c r="T151" s="14"/>
      <c r="V151" s="56"/>
      <c r="W151" s="58">
        <v>2.6</v>
      </c>
      <c r="X151" s="72">
        <v>0.249</v>
      </c>
      <c r="Y151" s="56">
        <f t="shared" si="19"/>
        <v>2.9076</v>
      </c>
      <c r="Z151" s="42"/>
      <c r="AA151" s="72"/>
      <c r="AB151" s="56"/>
      <c r="AC151" s="44"/>
      <c r="AD151" s="72"/>
      <c r="AE151" s="56"/>
      <c r="AF151" s="45"/>
      <c r="AG151" s="72"/>
      <c r="AH151" s="56"/>
      <c r="AI151" s="45"/>
      <c r="AJ151" s="13"/>
      <c r="AK151" s="12"/>
      <c r="AL151" s="12"/>
      <c r="AM151" s="24"/>
      <c r="AO151" s="12"/>
      <c r="AP151" s="13"/>
      <c r="AQ151" s="13"/>
      <c r="AR151" s="13">
        <v>2.6</v>
      </c>
      <c r="AS151" s="13"/>
      <c r="AT151" s="3"/>
      <c r="AU151" s="2"/>
      <c r="AV151" s="2"/>
      <c r="AY151" s="2"/>
    </row>
    <row r="152" spans="1:51" x14ac:dyDescent="0.25">
      <c r="A152" s="1" t="s">
        <v>2</v>
      </c>
      <c r="B152" s="2">
        <v>2.5</v>
      </c>
      <c r="C152" s="74">
        <f t="shared" si="15"/>
        <v>2.8285</v>
      </c>
      <c r="D152" s="70">
        <v>-111.54600000000001</v>
      </c>
      <c r="E152" s="10">
        <v>42.771000000000001</v>
      </c>
      <c r="F152" s="17">
        <v>7</v>
      </c>
      <c r="G152" s="1">
        <v>1979</v>
      </c>
      <c r="H152">
        <v>3</v>
      </c>
      <c r="I152">
        <v>26</v>
      </c>
      <c r="J152">
        <v>23</v>
      </c>
      <c r="K152">
        <v>9</v>
      </c>
      <c r="L152">
        <v>16.2</v>
      </c>
      <c r="M152" s="73">
        <f t="shared" si="16"/>
        <v>0.249</v>
      </c>
      <c r="N152" s="2">
        <v>0.01</v>
      </c>
      <c r="O152" s="3" t="s">
        <v>235</v>
      </c>
      <c r="P152" s="80"/>
      <c r="Q152" s="67">
        <f t="shared" si="17"/>
        <v>2.8285</v>
      </c>
      <c r="R152" s="72">
        <f t="shared" si="18"/>
        <v>0.249</v>
      </c>
      <c r="S152" s="44"/>
      <c r="T152" s="14"/>
      <c r="V152" s="56"/>
      <c r="W152" s="58">
        <v>2.5</v>
      </c>
      <c r="X152" s="72">
        <v>0.249</v>
      </c>
      <c r="Y152" s="56">
        <f t="shared" si="19"/>
        <v>2.8285</v>
      </c>
      <c r="Z152" s="42"/>
      <c r="AA152" s="72"/>
      <c r="AB152" s="56"/>
      <c r="AC152" s="44"/>
      <c r="AD152" s="72"/>
      <c r="AE152" s="56"/>
      <c r="AF152" s="45"/>
      <c r="AG152" s="72"/>
      <c r="AH152" s="56"/>
      <c r="AI152" s="45"/>
      <c r="AJ152" s="13"/>
      <c r="AK152" s="12"/>
      <c r="AL152" s="12"/>
      <c r="AM152" s="24"/>
      <c r="AO152" s="12"/>
      <c r="AP152" s="13"/>
      <c r="AQ152" s="13"/>
      <c r="AR152" s="13">
        <v>2.5</v>
      </c>
      <c r="AS152" s="13"/>
      <c r="AT152" s="3"/>
      <c r="AU152" s="2"/>
      <c r="AV152" s="2"/>
      <c r="AY152" s="2"/>
    </row>
    <row r="153" spans="1:51" x14ac:dyDescent="0.25">
      <c r="A153" s="1" t="s">
        <v>2</v>
      </c>
      <c r="B153" s="2">
        <v>3.1</v>
      </c>
      <c r="C153" s="74">
        <f t="shared" si="15"/>
        <v>3.3031000000000001</v>
      </c>
      <c r="D153" s="70">
        <v>-111.511</v>
      </c>
      <c r="E153" s="10">
        <v>42.765000000000001</v>
      </c>
      <c r="F153" s="17">
        <v>7</v>
      </c>
      <c r="G153" s="1">
        <v>1979</v>
      </c>
      <c r="H153">
        <v>3</v>
      </c>
      <c r="I153">
        <v>27</v>
      </c>
      <c r="J153">
        <v>22</v>
      </c>
      <c r="K153">
        <v>24</v>
      </c>
      <c r="L153">
        <v>24.7</v>
      </c>
      <c r="M153" s="73">
        <f t="shared" si="16"/>
        <v>0.249</v>
      </c>
      <c r="N153" s="2">
        <v>0.01</v>
      </c>
      <c r="O153" s="3" t="s">
        <v>235</v>
      </c>
      <c r="P153" s="80"/>
      <c r="Q153" s="67">
        <f t="shared" si="17"/>
        <v>3.3031000000000001</v>
      </c>
      <c r="R153" s="72">
        <f t="shared" si="18"/>
        <v>0.249</v>
      </c>
      <c r="S153" s="44"/>
      <c r="T153" s="14"/>
      <c r="V153" s="56"/>
      <c r="W153" s="58">
        <v>3.1</v>
      </c>
      <c r="X153" s="72">
        <v>0.249</v>
      </c>
      <c r="Y153" s="56">
        <f t="shared" si="19"/>
        <v>3.3031000000000001</v>
      </c>
      <c r="Z153" s="42"/>
      <c r="AA153" s="72"/>
      <c r="AB153" s="56"/>
      <c r="AC153" s="44"/>
      <c r="AD153" s="72"/>
      <c r="AE153" s="56"/>
      <c r="AF153" s="45"/>
      <c r="AG153" s="72"/>
      <c r="AH153" s="56"/>
      <c r="AI153" s="45"/>
      <c r="AJ153" s="13"/>
      <c r="AK153" s="12"/>
      <c r="AL153" s="12"/>
      <c r="AM153" s="24"/>
      <c r="AO153" s="12"/>
      <c r="AP153" s="13"/>
      <c r="AQ153" s="13"/>
      <c r="AR153" s="13">
        <v>3.1</v>
      </c>
      <c r="AS153" s="13"/>
      <c r="AT153" s="3"/>
      <c r="AU153" s="2"/>
      <c r="AV153" s="2"/>
      <c r="AY153" s="2"/>
    </row>
    <row r="154" spans="1:51" x14ac:dyDescent="0.25">
      <c r="A154" s="1" t="s">
        <v>2</v>
      </c>
      <c r="B154" s="2">
        <v>2.5</v>
      </c>
      <c r="C154" s="74">
        <f t="shared" si="15"/>
        <v>2.8285</v>
      </c>
      <c r="D154" s="70">
        <v>-111.34099999999999</v>
      </c>
      <c r="E154" s="10">
        <v>42.625</v>
      </c>
      <c r="F154" s="17">
        <v>7</v>
      </c>
      <c r="G154" s="1">
        <v>1979</v>
      </c>
      <c r="H154">
        <v>5</v>
      </c>
      <c r="I154">
        <v>14</v>
      </c>
      <c r="J154">
        <v>17</v>
      </c>
      <c r="K154">
        <v>33</v>
      </c>
      <c r="L154">
        <v>29.4</v>
      </c>
      <c r="M154" s="73">
        <f t="shared" si="16"/>
        <v>0.249</v>
      </c>
      <c r="N154" s="2">
        <v>0.01</v>
      </c>
      <c r="O154" s="3" t="s">
        <v>235</v>
      </c>
      <c r="P154" s="80"/>
      <c r="Q154" s="67">
        <f t="shared" si="17"/>
        <v>2.8285</v>
      </c>
      <c r="R154" s="72">
        <f t="shared" si="18"/>
        <v>0.249</v>
      </c>
      <c r="S154" s="44"/>
      <c r="T154" s="14"/>
      <c r="V154" s="56"/>
      <c r="W154" s="58">
        <v>2.5</v>
      </c>
      <c r="X154" s="72">
        <v>0.249</v>
      </c>
      <c r="Y154" s="56">
        <f t="shared" si="19"/>
        <v>2.8285</v>
      </c>
      <c r="Z154" s="42"/>
      <c r="AA154" s="72"/>
      <c r="AB154" s="56"/>
      <c r="AC154" s="44"/>
      <c r="AD154" s="72"/>
      <c r="AE154" s="56"/>
      <c r="AF154" s="45"/>
      <c r="AG154" s="72"/>
      <c r="AH154" s="56"/>
      <c r="AI154" s="45"/>
      <c r="AJ154" s="13"/>
      <c r="AK154" s="12"/>
      <c r="AL154" s="12"/>
      <c r="AM154" s="24"/>
      <c r="AO154" s="12"/>
      <c r="AP154" s="13"/>
      <c r="AQ154" s="13"/>
      <c r="AR154" s="13">
        <v>2.5</v>
      </c>
      <c r="AS154" s="13"/>
      <c r="AT154" s="3"/>
      <c r="AU154" s="2"/>
      <c r="AV154" s="2"/>
      <c r="AY154" s="2"/>
    </row>
    <row r="155" spans="1:51" x14ac:dyDescent="0.25">
      <c r="A155" s="1" t="s">
        <v>2</v>
      </c>
      <c r="B155" s="2">
        <v>2.9</v>
      </c>
      <c r="C155" s="74">
        <f t="shared" si="15"/>
        <v>3.1448999999999998</v>
      </c>
      <c r="D155" s="70">
        <v>-111.343</v>
      </c>
      <c r="E155" s="10">
        <v>42.500999999999998</v>
      </c>
      <c r="F155" s="17">
        <v>7</v>
      </c>
      <c r="G155" s="1">
        <v>1979</v>
      </c>
      <c r="H155">
        <v>6</v>
      </c>
      <c r="I155">
        <v>2</v>
      </c>
      <c r="J155">
        <v>10</v>
      </c>
      <c r="K155">
        <v>5</v>
      </c>
      <c r="L155">
        <v>44.6</v>
      </c>
      <c r="M155" s="73">
        <f t="shared" si="16"/>
        <v>0.249</v>
      </c>
      <c r="N155" s="2">
        <v>0.01</v>
      </c>
      <c r="O155" s="3" t="s">
        <v>235</v>
      </c>
      <c r="P155" s="80"/>
      <c r="Q155" s="67">
        <f t="shared" si="17"/>
        <v>3.1448999999999998</v>
      </c>
      <c r="R155" s="72">
        <f t="shared" si="18"/>
        <v>0.249</v>
      </c>
      <c r="S155" s="44"/>
      <c r="T155" s="14"/>
      <c r="V155" s="56"/>
      <c r="W155" s="58">
        <v>2.9</v>
      </c>
      <c r="X155" s="72">
        <v>0.249</v>
      </c>
      <c r="Y155" s="56">
        <f t="shared" si="19"/>
        <v>3.1448999999999998</v>
      </c>
      <c r="Z155" s="42"/>
      <c r="AA155" s="72"/>
      <c r="AB155" s="56"/>
      <c r="AC155" s="44"/>
      <c r="AD155" s="72"/>
      <c r="AE155" s="56"/>
      <c r="AF155" s="45"/>
      <c r="AG155" s="72"/>
      <c r="AH155" s="56"/>
      <c r="AI155" s="45"/>
      <c r="AJ155" s="13"/>
      <c r="AK155" s="12"/>
      <c r="AL155" s="12"/>
      <c r="AM155" s="24"/>
      <c r="AO155" s="12"/>
      <c r="AP155" s="13"/>
      <c r="AQ155" s="13"/>
      <c r="AR155" s="13">
        <v>2.9</v>
      </c>
      <c r="AS155" s="13"/>
      <c r="AT155" s="3"/>
      <c r="AU155" s="2"/>
      <c r="AV155" s="2"/>
      <c r="AY155" s="2"/>
    </row>
    <row r="156" spans="1:51" x14ac:dyDescent="0.25">
      <c r="A156" s="1" t="s">
        <v>2</v>
      </c>
      <c r="B156" s="2">
        <v>2.8</v>
      </c>
      <c r="C156" s="74">
        <f t="shared" si="15"/>
        <v>3.0657999999999999</v>
      </c>
      <c r="D156" s="70">
        <v>-110.952</v>
      </c>
      <c r="E156" s="10">
        <v>42.789000000000001</v>
      </c>
      <c r="F156" s="17">
        <v>7</v>
      </c>
      <c r="G156" s="1">
        <v>1979</v>
      </c>
      <c r="H156">
        <v>7</v>
      </c>
      <c r="I156">
        <v>2</v>
      </c>
      <c r="J156">
        <v>21</v>
      </c>
      <c r="K156">
        <v>44</v>
      </c>
      <c r="L156">
        <v>9.6999999999999993</v>
      </c>
      <c r="M156" s="73">
        <f t="shared" si="16"/>
        <v>0.249</v>
      </c>
      <c r="N156" s="2">
        <v>0.01</v>
      </c>
      <c r="O156" s="3" t="s">
        <v>235</v>
      </c>
      <c r="P156" s="80"/>
      <c r="Q156" s="67">
        <f t="shared" si="17"/>
        <v>3.0657999999999999</v>
      </c>
      <c r="R156" s="72">
        <f t="shared" si="18"/>
        <v>0.249</v>
      </c>
      <c r="S156" s="44"/>
      <c r="T156" s="14"/>
      <c r="V156" s="56"/>
      <c r="W156" s="58">
        <v>2.8</v>
      </c>
      <c r="X156" s="72">
        <v>0.249</v>
      </c>
      <c r="Y156" s="56">
        <f t="shared" si="19"/>
        <v>3.0657999999999999</v>
      </c>
      <c r="Z156" s="42"/>
      <c r="AA156" s="72"/>
      <c r="AB156" s="56"/>
      <c r="AC156" s="44"/>
      <c r="AD156" s="72"/>
      <c r="AE156" s="56"/>
      <c r="AF156" s="45"/>
      <c r="AG156" s="72"/>
      <c r="AH156" s="56"/>
      <c r="AI156" s="45"/>
      <c r="AJ156" s="13"/>
      <c r="AK156" s="12"/>
      <c r="AL156" s="12"/>
      <c r="AM156" s="24"/>
      <c r="AO156" s="12"/>
      <c r="AP156" s="13"/>
      <c r="AQ156" s="13"/>
      <c r="AR156" s="13">
        <v>2.8</v>
      </c>
      <c r="AS156" s="13"/>
      <c r="AT156" s="3"/>
      <c r="AU156" s="2"/>
      <c r="AV156" s="2"/>
      <c r="AY156" s="2"/>
    </row>
    <row r="157" spans="1:51" x14ac:dyDescent="0.25">
      <c r="A157" s="21" t="s">
        <v>1</v>
      </c>
      <c r="B157"/>
      <c r="C157" s="74">
        <f t="shared" si="15"/>
        <v>3.3822000000000001</v>
      </c>
      <c r="D157" s="71">
        <v>-110.71</v>
      </c>
      <c r="E157" s="18">
        <v>43.41</v>
      </c>
      <c r="F157" s="12">
        <v>5</v>
      </c>
      <c r="G157" s="12">
        <v>1979</v>
      </c>
      <c r="H157" s="12">
        <v>7</v>
      </c>
      <c r="I157" s="12">
        <v>3</v>
      </c>
      <c r="J157" s="12">
        <v>9</v>
      </c>
      <c r="K157" s="12">
        <v>57</v>
      </c>
      <c r="L157" s="12">
        <v>23.9</v>
      </c>
      <c r="M157" s="73">
        <f t="shared" si="16"/>
        <v>0.22900000000000001</v>
      </c>
      <c r="N157" s="2">
        <v>0.01</v>
      </c>
      <c r="O157" s="3" t="s">
        <v>235</v>
      </c>
      <c r="P157" s="81"/>
      <c r="Q157" s="67">
        <f>V157</f>
        <v>3.3822000000000001</v>
      </c>
      <c r="R157" s="72">
        <f>U157</f>
        <v>0.22900000000000001</v>
      </c>
      <c r="S157" s="57">
        <v>3.2</v>
      </c>
      <c r="T157" s="14" t="s">
        <v>3</v>
      </c>
      <c r="U157" s="72">
        <v>0.22900000000000001</v>
      </c>
      <c r="V157" s="56">
        <f>0.791*S157+0.851</f>
        <v>3.3822000000000001</v>
      </c>
      <c r="W157" s="85"/>
      <c r="Y157" s="66"/>
      <c r="Z157" s="42"/>
      <c r="AA157" s="86"/>
      <c r="AB157" s="66"/>
      <c r="AC157" s="47"/>
      <c r="AD157" s="72"/>
      <c r="AE157" s="66"/>
      <c r="AF157" s="45"/>
      <c r="AG157" s="72"/>
      <c r="AH157" s="66"/>
      <c r="AI157" s="45" t="s">
        <v>117</v>
      </c>
      <c r="AJ157" s="19"/>
      <c r="AK157" s="19"/>
      <c r="AL157" s="12"/>
      <c r="AM157" s="24"/>
      <c r="AO157" s="20">
        <v>460</v>
      </c>
      <c r="AP157" s="13">
        <v>4</v>
      </c>
      <c r="AQ157" s="13" t="s">
        <v>72</v>
      </c>
      <c r="AS157" s="13">
        <v>3.2</v>
      </c>
      <c r="AT157" s="3" t="s">
        <v>3</v>
      </c>
      <c r="AU157" s="2"/>
      <c r="AV157" s="2"/>
    </row>
    <row r="158" spans="1:51" x14ac:dyDescent="0.25">
      <c r="A158" s="1" t="s">
        <v>2</v>
      </c>
      <c r="B158" s="2">
        <v>2.8</v>
      </c>
      <c r="C158" s="74">
        <f t="shared" si="15"/>
        <v>3.0657999999999999</v>
      </c>
      <c r="D158" s="70">
        <v>-111.286</v>
      </c>
      <c r="E158" s="10">
        <v>42.75</v>
      </c>
      <c r="F158" s="17">
        <v>7</v>
      </c>
      <c r="G158" s="1">
        <v>1979</v>
      </c>
      <c r="H158">
        <v>7</v>
      </c>
      <c r="I158">
        <v>3</v>
      </c>
      <c r="J158">
        <v>21</v>
      </c>
      <c r="K158">
        <v>17</v>
      </c>
      <c r="L158">
        <v>11.6</v>
      </c>
      <c r="M158" s="73">
        <f t="shared" si="16"/>
        <v>0.249</v>
      </c>
      <c r="N158" s="2">
        <v>0.01</v>
      </c>
      <c r="O158" s="3" t="s">
        <v>235</v>
      </c>
      <c r="P158" s="80"/>
      <c r="Q158" s="67">
        <f>Y158</f>
        <v>3.0657999999999999</v>
      </c>
      <c r="R158" s="72">
        <f>X158</f>
        <v>0.249</v>
      </c>
      <c r="S158" s="44"/>
      <c r="T158" s="14"/>
      <c r="V158" s="56"/>
      <c r="W158" s="58">
        <v>2.8</v>
      </c>
      <c r="X158" s="72">
        <v>0.249</v>
      </c>
      <c r="Y158" s="56">
        <f>0.791*W158+0.851</f>
        <v>3.0657999999999999</v>
      </c>
      <c r="Z158" s="42"/>
      <c r="AA158" s="72"/>
      <c r="AB158" s="56"/>
      <c r="AC158" s="44"/>
      <c r="AD158" s="72"/>
      <c r="AE158" s="56"/>
      <c r="AF158" s="45"/>
      <c r="AG158" s="72"/>
      <c r="AH158" s="56"/>
      <c r="AI158" s="45"/>
      <c r="AJ158" s="13"/>
      <c r="AK158" s="12"/>
      <c r="AL158" s="12"/>
      <c r="AM158" s="24"/>
      <c r="AO158" s="12"/>
      <c r="AP158" s="13"/>
      <c r="AQ158" s="13"/>
      <c r="AR158" s="13">
        <v>2.8</v>
      </c>
      <c r="AS158" s="13"/>
      <c r="AT158" s="3"/>
      <c r="AU158" s="2"/>
      <c r="AV158" s="2"/>
      <c r="AY158" s="2"/>
    </row>
    <row r="159" spans="1:51" x14ac:dyDescent="0.25">
      <c r="A159" s="1" t="s">
        <v>2</v>
      </c>
      <c r="B159" s="2">
        <v>2.9</v>
      </c>
      <c r="C159" s="74">
        <f t="shared" si="15"/>
        <v>3.1448999999999998</v>
      </c>
      <c r="D159" s="70">
        <v>-111.19199999999999</v>
      </c>
      <c r="E159" s="10">
        <v>42.780999999999999</v>
      </c>
      <c r="F159" s="17">
        <v>4</v>
      </c>
      <c r="G159" s="1">
        <v>1979</v>
      </c>
      <c r="H159">
        <v>7</v>
      </c>
      <c r="I159">
        <v>23</v>
      </c>
      <c r="J159">
        <v>21</v>
      </c>
      <c r="K159">
        <v>15</v>
      </c>
      <c r="L159">
        <v>18.100000000000001</v>
      </c>
      <c r="M159" s="73">
        <f t="shared" si="16"/>
        <v>0.249</v>
      </c>
      <c r="N159" s="2">
        <v>0.01</v>
      </c>
      <c r="O159" s="3" t="s">
        <v>235</v>
      </c>
      <c r="P159" s="80"/>
      <c r="Q159" s="67">
        <f>Y159</f>
        <v>3.1448999999999998</v>
      </c>
      <c r="R159" s="72">
        <f>X159</f>
        <v>0.249</v>
      </c>
      <c r="S159" s="44"/>
      <c r="T159" s="14"/>
      <c r="V159" s="56"/>
      <c r="W159" s="58">
        <v>2.9</v>
      </c>
      <c r="X159" s="72">
        <v>0.249</v>
      </c>
      <c r="Y159" s="56">
        <f>0.791*W159+0.851</f>
        <v>3.1448999999999998</v>
      </c>
      <c r="Z159" s="42"/>
      <c r="AA159" s="72"/>
      <c r="AB159" s="56"/>
      <c r="AC159" s="44"/>
      <c r="AD159" s="72"/>
      <c r="AE159" s="56"/>
      <c r="AF159" s="45"/>
      <c r="AG159" s="72"/>
      <c r="AH159" s="56"/>
      <c r="AI159" s="45"/>
      <c r="AJ159" s="13"/>
      <c r="AK159" s="12"/>
      <c r="AL159" s="12"/>
      <c r="AM159" s="24"/>
      <c r="AO159" s="12"/>
      <c r="AP159" s="13"/>
      <c r="AQ159" s="13"/>
      <c r="AR159" s="13">
        <v>2.9</v>
      </c>
      <c r="AS159" s="13"/>
      <c r="AT159" s="3"/>
      <c r="AU159" s="2"/>
      <c r="AV159" s="2"/>
      <c r="AY159" s="2"/>
    </row>
    <row r="160" spans="1:51" x14ac:dyDescent="0.25">
      <c r="A160" s="1" t="s">
        <v>2</v>
      </c>
      <c r="B160" s="2">
        <v>3.2</v>
      </c>
      <c r="C160" s="74">
        <f t="shared" si="15"/>
        <v>3.3822000000000001</v>
      </c>
      <c r="D160" s="70">
        <v>-113.81699999999999</v>
      </c>
      <c r="E160" s="10">
        <v>36.738999999999997</v>
      </c>
      <c r="F160" s="17">
        <v>7</v>
      </c>
      <c r="G160" s="1">
        <v>1979</v>
      </c>
      <c r="H160">
        <v>8</v>
      </c>
      <c r="I160">
        <v>15</v>
      </c>
      <c r="J160">
        <v>2</v>
      </c>
      <c r="K160">
        <v>11</v>
      </c>
      <c r="L160">
        <v>30.3</v>
      </c>
      <c r="M160" s="73">
        <f t="shared" si="16"/>
        <v>0.249</v>
      </c>
      <c r="N160" s="2">
        <v>0.01</v>
      </c>
      <c r="O160" s="3" t="s">
        <v>235</v>
      </c>
      <c r="P160" s="80"/>
      <c r="Q160" s="67">
        <f>Y160</f>
        <v>3.3822000000000001</v>
      </c>
      <c r="R160" s="72">
        <f>X160</f>
        <v>0.249</v>
      </c>
      <c r="S160" s="44"/>
      <c r="T160" s="14"/>
      <c r="V160" s="56"/>
      <c r="W160" s="58">
        <v>3.2</v>
      </c>
      <c r="X160" s="72">
        <v>0.249</v>
      </c>
      <c r="Y160" s="56">
        <f>0.791*W160+0.851</f>
        <v>3.3822000000000001</v>
      </c>
      <c r="Z160" s="42"/>
      <c r="AA160" s="72"/>
      <c r="AB160" s="56"/>
      <c r="AC160" s="44"/>
      <c r="AD160" s="72"/>
      <c r="AE160" s="56"/>
      <c r="AF160" s="45"/>
      <c r="AG160" s="72"/>
      <c r="AH160" s="56"/>
      <c r="AI160" s="45"/>
      <c r="AJ160" s="13"/>
      <c r="AK160" s="12"/>
      <c r="AL160" s="12"/>
      <c r="AM160" s="24"/>
      <c r="AO160" s="12"/>
      <c r="AP160" s="13"/>
      <c r="AQ160" s="13"/>
      <c r="AR160" s="13">
        <v>3.2</v>
      </c>
      <c r="AS160" s="13"/>
      <c r="AT160" s="3"/>
      <c r="AU160" s="2"/>
      <c r="AV160" s="2"/>
      <c r="AY160" s="2"/>
    </row>
    <row r="161" spans="1:51" x14ac:dyDescent="0.25">
      <c r="A161" s="1" t="s">
        <v>2</v>
      </c>
      <c r="B161" s="2">
        <v>3</v>
      </c>
      <c r="C161" s="74">
        <f t="shared" si="15"/>
        <v>3.2240000000000002</v>
      </c>
      <c r="D161" s="70">
        <v>-111.244</v>
      </c>
      <c r="E161" s="10">
        <v>42.582000000000001</v>
      </c>
      <c r="F161" s="17">
        <v>7</v>
      </c>
      <c r="G161" s="1">
        <v>1979</v>
      </c>
      <c r="H161">
        <v>8</v>
      </c>
      <c r="I161">
        <v>18</v>
      </c>
      <c r="J161">
        <v>8</v>
      </c>
      <c r="K161">
        <v>17</v>
      </c>
      <c r="L161">
        <v>52</v>
      </c>
      <c r="M161" s="73">
        <f t="shared" si="16"/>
        <v>0.249</v>
      </c>
      <c r="N161" s="2">
        <v>0.01</v>
      </c>
      <c r="O161" s="3" t="s">
        <v>235</v>
      </c>
      <c r="P161" s="80"/>
      <c r="Q161" s="67">
        <f>Y161</f>
        <v>3.2240000000000002</v>
      </c>
      <c r="R161" s="72">
        <f>X161</f>
        <v>0.249</v>
      </c>
      <c r="S161" s="44"/>
      <c r="T161" s="14"/>
      <c r="V161" s="56"/>
      <c r="W161" s="58">
        <v>3</v>
      </c>
      <c r="X161" s="72">
        <v>0.249</v>
      </c>
      <c r="Y161" s="56">
        <f>0.791*W161+0.851</f>
        <v>3.2240000000000002</v>
      </c>
      <c r="Z161" s="42"/>
      <c r="AA161" s="72"/>
      <c r="AB161" s="56"/>
      <c r="AC161" s="44"/>
      <c r="AD161" s="72"/>
      <c r="AE161" s="56"/>
      <c r="AF161" s="45"/>
      <c r="AG161" s="72"/>
      <c r="AH161" s="56"/>
      <c r="AI161" s="45"/>
      <c r="AJ161" s="13"/>
      <c r="AK161" s="12"/>
      <c r="AL161" s="12"/>
      <c r="AM161" s="24"/>
      <c r="AO161" s="12"/>
      <c r="AP161" s="13"/>
      <c r="AQ161" s="13"/>
      <c r="AR161" s="19">
        <v>3</v>
      </c>
      <c r="AS161" s="13"/>
      <c r="AT161" s="3"/>
      <c r="AU161" s="2"/>
      <c r="AV161" s="2"/>
      <c r="AY161" s="2"/>
    </row>
    <row r="162" spans="1:51" x14ac:dyDescent="0.25">
      <c r="A162" s="1" t="s">
        <v>2</v>
      </c>
      <c r="B162" s="9">
        <v>3</v>
      </c>
      <c r="C162" s="74">
        <f t="shared" si="15"/>
        <v>3.2240000000000002</v>
      </c>
      <c r="D162" s="70">
        <v>-111.542</v>
      </c>
      <c r="E162" s="10">
        <v>42.720999999999997</v>
      </c>
      <c r="F162" s="17">
        <v>7</v>
      </c>
      <c r="G162" s="1">
        <v>1979</v>
      </c>
      <c r="H162">
        <v>10</v>
      </c>
      <c r="I162">
        <v>12</v>
      </c>
      <c r="J162">
        <v>22</v>
      </c>
      <c r="K162">
        <v>22</v>
      </c>
      <c r="L162">
        <v>34.4</v>
      </c>
      <c r="M162" s="73">
        <f t="shared" si="16"/>
        <v>0.249</v>
      </c>
      <c r="N162" s="2">
        <v>0.01</v>
      </c>
      <c r="O162" s="3" t="s">
        <v>235</v>
      </c>
      <c r="P162" s="80"/>
      <c r="Q162" s="67">
        <f>Y162</f>
        <v>3.2240000000000002</v>
      </c>
      <c r="R162" s="72">
        <f>X162</f>
        <v>0.249</v>
      </c>
      <c r="S162" s="44"/>
      <c r="T162" s="14"/>
      <c r="V162" s="56"/>
      <c r="W162" s="58">
        <v>3</v>
      </c>
      <c r="X162" s="72">
        <v>0.249</v>
      </c>
      <c r="Y162" s="56">
        <f>0.791*W162+0.851</f>
        <v>3.2240000000000002</v>
      </c>
      <c r="Z162" s="42"/>
      <c r="AA162" s="72"/>
      <c r="AB162" s="56"/>
      <c r="AC162" s="44"/>
      <c r="AD162" s="72"/>
      <c r="AE162" s="56"/>
      <c r="AF162" s="45"/>
      <c r="AG162" s="72"/>
      <c r="AH162" s="56"/>
      <c r="AI162" s="45"/>
      <c r="AJ162" s="13"/>
      <c r="AK162" s="12"/>
      <c r="AL162" s="12"/>
      <c r="AM162" s="24"/>
      <c r="AO162" s="12"/>
      <c r="AP162" s="13"/>
      <c r="AQ162" s="13"/>
      <c r="AR162" s="19">
        <v>3</v>
      </c>
      <c r="AS162" s="13"/>
      <c r="AT162" s="3"/>
      <c r="AU162" s="2"/>
      <c r="AV162" s="2"/>
      <c r="AY162" s="2"/>
    </row>
    <row r="163" spans="1:51" x14ac:dyDescent="0.25">
      <c r="A163" s="1" t="s">
        <v>2</v>
      </c>
      <c r="B163" s="9">
        <v>3.6</v>
      </c>
      <c r="C163" s="74">
        <f t="shared" si="15"/>
        <v>3.6986000000000003</v>
      </c>
      <c r="D163" s="70">
        <v>-108.583</v>
      </c>
      <c r="E163" s="10">
        <v>41.820999999999998</v>
      </c>
      <c r="F163" s="17">
        <v>7</v>
      </c>
      <c r="G163" s="1">
        <v>1979</v>
      </c>
      <c r="H163">
        <v>11</v>
      </c>
      <c r="I163">
        <v>1</v>
      </c>
      <c r="J163">
        <v>20</v>
      </c>
      <c r="K163">
        <v>46</v>
      </c>
      <c r="L163">
        <v>34.700000000000003</v>
      </c>
      <c r="M163" s="73">
        <f t="shared" si="16"/>
        <v>0.22900000000000001</v>
      </c>
      <c r="N163" s="2">
        <v>0.01</v>
      </c>
      <c r="O163" s="3" t="s">
        <v>235</v>
      </c>
      <c r="P163" s="80"/>
      <c r="Q163" s="67">
        <f>V163</f>
        <v>3.6986000000000003</v>
      </c>
      <c r="R163" s="72">
        <f>U163</f>
        <v>0.22900000000000001</v>
      </c>
      <c r="S163" s="59">
        <v>3.6</v>
      </c>
      <c r="T163" s="14" t="s">
        <v>3</v>
      </c>
      <c r="U163" s="72">
        <v>0.22900000000000001</v>
      </c>
      <c r="V163" s="56">
        <f>0.791*S163+0.851</f>
        <v>3.6986000000000003</v>
      </c>
      <c r="W163" s="42"/>
      <c r="Y163" s="56"/>
      <c r="Z163" s="42"/>
      <c r="AA163" s="72"/>
      <c r="AB163" s="56"/>
      <c r="AC163" s="44"/>
      <c r="AD163" s="72"/>
      <c r="AE163" s="56"/>
      <c r="AF163" s="45"/>
      <c r="AG163" s="72"/>
      <c r="AH163" s="56"/>
      <c r="AI163" s="45"/>
      <c r="AJ163" s="13"/>
      <c r="AK163" s="12"/>
      <c r="AL163" s="12"/>
      <c r="AM163" s="24"/>
      <c r="AO163" s="12"/>
      <c r="AP163" s="13"/>
      <c r="AQ163" s="13"/>
      <c r="AR163" s="13"/>
      <c r="AS163" s="19">
        <v>3.6</v>
      </c>
      <c r="AT163" s="3" t="s">
        <v>3</v>
      </c>
      <c r="AU163" s="2"/>
      <c r="AV163" s="2"/>
      <c r="AY163" s="2"/>
    </row>
    <row r="164" spans="1:51" x14ac:dyDescent="0.25">
      <c r="A164" s="1" t="s">
        <v>2</v>
      </c>
      <c r="B164" s="2">
        <v>2.7</v>
      </c>
      <c r="C164" s="74">
        <f t="shared" si="15"/>
        <v>2.9867000000000004</v>
      </c>
      <c r="D164" s="70">
        <v>-111.34399999999999</v>
      </c>
      <c r="E164" s="10">
        <v>42.746000000000002</v>
      </c>
      <c r="F164" s="17">
        <v>7</v>
      </c>
      <c r="G164" s="1">
        <v>1979</v>
      </c>
      <c r="H164">
        <v>11</v>
      </c>
      <c r="I164">
        <v>20</v>
      </c>
      <c r="J164">
        <v>23</v>
      </c>
      <c r="K164">
        <v>29</v>
      </c>
      <c r="L164">
        <v>54.1</v>
      </c>
      <c r="M164" s="73">
        <f t="shared" si="16"/>
        <v>0.249</v>
      </c>
      <c r="N164" s="2">
        <v>0.01</v>
      </c>
      <c r="O164" s="3" t="s">
        <v>235</v>
      </c>
      <c r="P164" s="80"/>
      <c r="Q164" s="67">
        <f t="shared" ref="Q164:Q174" si="20">Y164</f>
        <v>2.9867000000000004</v>
      </c>
      <c r="R164" s="72">
        <f t="shared" ref="R164:R174" si="21">X164</f>
        <v>0.249</v>
      </c>
      <c r="S164" s="44"/>
      <c r="T164" s="14"/>
      <c r="V164" s="56"/>
      <c r="W164" s="58">
        <v>2.7</v>
      </c>
      <c r="X164" s="72">
        <v>0.249</v>
      </c>
      <c r="Y164" s="56">
        <f t="shared" ref="Y164:Y174" si="22">0.791*W164+0.851</f>
        <v>2.9867000000000004</v>
      </c>
      <c r="Z164" s="42"/>
      <c r="AA164" s="72"/>
      <c r="AB164" s="56"/>
      <c r="AC164" s="44"/>
      <c r="AD164" s="72"/>
      <c r="AE164" s="56"/>
      <c r="AF164" s="45"/>
      <c r="AG164" s="72"/>
      <c r="AH164" s="56"/>
      <c r="AI164" s="45"/>
      <c r="AJ164" s="13"/>
      <c r="AK164" s="12"/>
      <c r="AL164" s="12"/>
      <c r="AM164" s="24"/>
      <c r="AO164" s="12"/>
      <c r="AP164" s="13"/>
      <c r="AQ164" s="13"/>
      <c r="AR164" s="13">
        <v>2.7</v>
      </c>
      <c r="AS164" s="13"/>
      <c r="AT164" s="3"/>
      <c r="AU164" s="2"/>
      <c r="AV164" s="2"/>
      <c r="AY164" s="2"/>
    </row>
    <row r="165" spans="1:51" x14ac:dyDescent="0.25">
      <c r="A165" s="1" t="s">
        <v>2</v>
      </c>
      <c r="B165" s="2">
        <v>2.9</v>
      </c>
      <c r="C165" s="74">
        <f t="shared" si="15"/>
        <v>3.1448999999999998</v>
      </c>
      <c r="D165" s="70">
        <v>-111.24299999999999</v>
      </c>
      <c r="E165" s="10">
        <v>42.831000000000003</v>
      </c>
      <c r="F165" s="17">
        <v>7</v>
      </c>
      <c r="G165" s="1">
        <v>1979</v>
      </c>
      <c r="H165">
        <v>12</v>
      </c>
      <c r="I165">
        <v>6</v>
      </c>
      <c r="J165">
        <v>0</v>
      </c>
      <c r="K165">
        <v>9</v>
      </c>
      <c r="L165">
        <v>54.1</v>
      </c>
      <c r="M165" s="73">
        <f t="shared" si="16"/>
        <v>0.249</v>
      </c>
      <c r="N165" s="2">
        <v>0.01</v>
      </c>
      <c r="O165" s="3" t="s">
        <v>235</v>
      </c>
      <c r="P165" s="80"/>
      <c r="Q165" s="67">
        <f t="shared" si="20"/>
        <v>3.1448999999999998</v>
      </c>
      <c r="R165" s="72">
        <f t="shared" si="21"/>
        <v>0.249</v>
      </c>
      <c r="S165" s="44"/>
      <c r="T165" s="14"/>
      <c r="V165" s="56"/>
      <c r="W165" s="58">
        <v>2.9</v>
      </c>
      <c r="X165" s="72">
        <v>0.249</v>
      </c>
      <c r="Y165" s="56">
        <f t="shared" si="22"/>
        <v>3.1448999999999998</v>
      </c>
      <c r="Z165" s="42"/>
      <c r="AA165" s="72"/>
      <c r="AB165" s="56"/>
      <c r="AC165" s="44"/>
      <c r="AD165" s="72"/>
      <c r="AE165" s="56"/>
      <c r="AF165" s="45"/>
      <c r="AG165" s="72"/>
      <c r="AH165" s="56"/>
      <c r="AI165" s="45"/>
      <c r="AJ165" s="13"/>
      <c r="AK165" s="12"/>
      <c r="AL165" s="12"/>
      <c r="AM165" s="24"/>
      <c r="AO165" s="12"/>
      <c r="AP165" s="13"/>
      <c r="AQ165" s="13"/>
      <c r="AR165" s="13">
        <v>2.9</v>
      </c>
      <c r="AS165" s="13"/>
      <c r="AT165" s="3"/>
      <c r="AU165" s="2"/>
      <c r="AV165" s="2"/>
      <c r="AY165" s="2"/>
    </row>
    <row r="166" spans="1:51" x14ac:dyDescent="0.25">
      <c r="A166" s="1" t="s">
        <v>2</v>
      </c>
      <c r="B166" s="2">
        <v>2.6</v>
      </c>
      <c r="C166" s="74">
        <f t="shared" si="15"/>
        <v>2.9076</v>
      </c>
      <c r="D166" s="70">
        <v>-111.538</v>
      </c>
      <c r="E166" s="10">
        <v>42.792999999999999</v>
      </c>
      <c r="F166" s="17">
        <v>7</v>
      </c>
      <c r="G166" s="1">
        <v>1979</v>
      </c>
      <c r="H166">
        <v>12</v>
      </c>
      <c r="I166">
        <v>7</v>
      </c>
      <c r="J166">
        <v>22</v>
      </c>
      <c r="K166">
        <v>1</v>
      </c>
      <c r="L166">
        <v>16.600000000000001</v>
      </c>
      <c r="M166" s="73">
        <f t="shared" si="16"/>
        <v>0.249</v>
      </c>
      <c r="N166" s="2">
        <v>0.01</v>
      </c>
      <c r="O166" s="3" t="s">
        <v>235</v>
      </c>
      <c r="P166" s="80"/>
      <c r="Q166" s="67">
        <f t="shared" si="20"/>
        <v>2.9076</v>
      </c>
      <c r="R166" s="72">
        <f t="shared" si="21"/>
        <v>0.249</v>
      </c>
      <c r="S166" s="44"/>
      <c r="T166" s="14"/>
      <c r="V166" s="56"/>
      <c r="W166" s="58">
        <v>2.6</v>
      </c>
      <c r="X166" s="72">
        <v>0.249</v>
      </c>
      <c r="Y166" s="56">
        <f t="shared" si="22"/>
        <v>2.9076</v>
      </c>
      <c r="Z166" s="42"/>
      <c r="AA166" s="72"/>
      <c r="AB166" s="56"/>
      <c r="AC166" s="44"/>
      <c r="AD166" s="72"/>
      <c r="AE166" s="56"/>
      <c r="AF166" s="45"/>
      <c r="AG166" s="72"/>
      <c r="AH166" s="56"/>
      <c r="AI166" s="45"/>
      <c r="AJ166" s="13"/>
      <c r="AK166" s="12"/>
      <c r="AL166" s="12"/>
      <c r="AM166" s="24"/>
      <c r="AO166" s="12"/>
      <c r="AP166" s="13"/>
      <c r="AQ166" s="13"/>
      <c r="AR166" s="13">
        <v>2.6</v>
      </c>
      <c r="AS166" s="13"/>
      <c r="AT166" s="3"/>
      <c r="AU166" s="2"/>
      <c r="AV166" s="2"/>
      <c r="AY166" s="2"/>
    </row>
    <row r="167" spans="1:51" x14ac:dyDescent="0.25">
      <c r="A167" s="1" t="s">
        <v>2</v>
      </c>
      <c r="B167" s="2">
        <v>2.7</v>
      </c>
      <c r="C167" s="74">
        <f t="shared" si="15"/>
        <v>2.9867000000000004</v>
      </c>
      <c r="D167" s="70">
        <v>-111.505</v>
      </c>
      <c r="E167" s="10">
        <v>42.781999999999996</v>
      </c>
      <c r="F167" s="17">
        <v>7</v>
      </c>
      <c r="G167" s="1">
        <v>1979</v>
      </c>
      <c r="H167">
        <v>12</v>
      </c>
      <c r="I167">
        <v>14</v>
      </c>
      <c r="J167">
        <v>0</v>
      </c>
      <c r="K167">
        <v>10</v>
      </c>
      <c r="L167">
        <v>9.3000000000000007</v>
      </c>
      <c r="M167" s="73">
        <f t="shared" si="16"/>
        <v>0.249</v>
      </c>
      <c r="N167" s="2">
        <v>0.01</v>
      </c>
      <c r="O167" s="3" t="s">
        <v>235</v>
      </c>
      <c r="P167" s="80"/>
      <c r="Q167" s="67">
        <f t="shared" si="20"/>
        <v>2.9867000000000004</v>
      </c>
      <c r="R167" s="72">
        <f t="shared" si="21"/>
        <v>0.249</v>
      </c>
      <c r="S167" s="44"/>
      <c r="T167" s="14"/>
      <c r="V167" s="56"/>
      <c r="W167" s="58">
        <v>2.7</v>
      </c>
      <c r="X167" s="72">
        <v>0.249</v>
      </c>
      <c r="Y167" s="56">
        <f t="shared" si="22"/>
        <v>2.9867000000000004</v>
      </c>
      <c r="Z167" s="42"/>
      <c r="AA167" s="72"/>
      <c r="AB167" s="56"/>
      <c r="AC167" s="44"/>
      <c r="AD167" s="72"/>
      <c r="AE167" s="56"/>
      <c r="AF167" s="45"/>
      <c r="AG167" s="72"/>
      <c r="AH167" s="56"/>
      <c r="AI167" s="45"/>
      <c r="AJ167" s="13"/>
      <c r="AK167" s="12"/>
      <c r="AL167" s="12"/>
      <c r="AM167" s="24"/>
      <c r="AO167" s="12"/>
      <c r="AP167" s="13"/>
      <c r="AQ167" s="13"/>
      <c r="AR167" s="13">
        <v>2.7</v>
      </c>
      <c r="AS167" s="13"/>
      <c r="AT167" s="3"/>
      <c r="AU167" s="2"/>
      <c r="AV167" s="2"/>
      <c r="AY167" s="2"/>
    </row>
    <row r="168" spans="1:51" x14ac:dyDescent="0.25">
      <c r="A168" s="1" t="s">
        <v>2</v>
      </c>
      <c r="B168" s="2">
        <v>3.1</v>
      </c>
      <c r="C168" s="74">
        <f t="shared" si="15"/>
        <v>3.3031000000000001</v>
      </c>
      <c r="D168" s="70">
        <v>-111.35299999999999</v>
      </c>
      <c r="E168" s="10">
        <v>42.777000000000001</v>
      </c>
      <c r="F168" s="17">
        <v>7</v>
      </c>
      <c r="G168" s="1">
        <v>1979</v>
      </c>
      <c r="H168">
        <v>12</v>
      </c>
      <c r="I168">
        <v>22</v>
      </c>
      <c r="J168">
        <v>19</v>
      </c>
      <c r="K168">
        <v>37</v>
      </c>
      <c r="L168">
        <v>40.5</v>
      </c>
      <c r="M168" s="73">
        <f t="shared" si="16"/>
        <v>0.249</v>
      </c>
      <c r="N168" s="2">
        <v>0.01</v>
      </c>
      <c r="O168" s="3" t="s">
        <v>235</v>
      </c>
      <c r="P168" s="80"/>
      <c r="Q168" s="67">
        <f t="shared" si="20"/>
        <v>3.3031000000000001</v>
      </c>
      <c r="R168" s="72">
        <f t="shared" si="21"/>
        <v>0.249</v>
      </c>
      <c r="S168" s="44"/>
      <c r="T168" s="14"/>
      <c r="V168" s="56"/>
      <c r="W168" s="58">
        <v>3.1</v>
      </c>
      <c r="X168" s="72">
        <v>0.249</v>
      </c>
      <c r="Y168" s="56">
        <f t="shared" si="22"/>
        <v>3.3031000000000001</v>
      </c>
      <c r="Z168" s="42"/>
      <c r="AA168" s="72"/>
      <c r="AB168" s="56"/>
      <c r="AC168" s="44"/>
      <c r="AD168" s="72"/>
      <c r="AE168" s="56"/>
      <c r="AF168" s="45"/>
      <c r="AG168" s="72"/>
      <c r="AH168" s="56"/>
      <c r="AI168" s="45"/>
      <c r="AJ168" s="13"/>
      <c r="AK168" s="12"/>
      <c r="AL168" s="12"/>
      <c r="AM168" s="24"/>
      <c r="AO168" s="12"/>
      <c r="AP168" s="13"/>
      <c r="AQ168" s="13"/>
      <c r="AR168" s="13">
        <v>3.1</v>
      </c>
      <c r="AS168" s="13"/>
      <c r="AT168" s="3"/>
      <c r="AU168" s="2"/>
      <c r="AV168" s="2"/>
      <c r="AY168" s="2"/>
    </row>
    <row r="169" spans="1:51" x14ac:dyDescent="0.25">
      <c r="A169" s="1" t="s">
        <v>2</v>
      </c>
      <c r="B169" s="2">
        <v>2.7</v>
      </c>
      <c r="C169" s="74">
        <f t="shared" si="15"/>
        <v>2.9867000000000004</v>
      </c>
      <c r="D169" s="70">
        <v>-111.57599999999999</v>
      </c>
      <c r="E169" s="10">
        <v>42.718000000000004</v>
      </c>
      <c r="F169" s="17">
        <v>7</v>
      </c>
      <c r="G169" s="1">
        <v>1979</v>
      </c>
      <c r="H169">
        <v>12</v>
      </c>
      <c r="I169">
        <v>26</v>
      </c>
      <c r="J169">
        <v>22</v>
      </c>
      <c r="K169">
        <v>25</v>
      </c>
      <c r="L169">
        <v>52.8</v>
      </c>
      <c r="M169" s="73">
        <f t="shared" si="16"/>
        <v>0.249</v>
      </c>
      <c r="N169" s="2">
        <v>0.01</v>
      </c>
      <c r="O169" s="3" t="s">
        <v>235</v>
      </c>
      <c r="P169" s="80"/>
      <c r="Q169" s="67">
        <f t="shared" si="20"/>
        <v>2.9867000000000004</v>
      </c>
      <c r="R169" s="72">
        <f t="shared" si="21"/>
        <v>0.249</v>
      </c>
      <c r="S169" s="44"/>
      <c r="T169" s="14"/>
      <c r="V169" s="56"/>
      <c r="W169" s="58">
        <v>2.7</v>
      </c>
      <c r="X169" s="72">
        <v>0.249</v>
      </c>
      <c r="Y169" s="56">
        <f t="shared" si="22"/>
        <v>2.9867000000000004</v>
      </c>
      <c r="Z169" s="42"/>
      <c r="AA169" s="72"/>
      <c r="AB169" s="56"/>
      <c r="AC169" s="44"/>
      <c r="AD169" s="72"/>
      <c r="AE169" s="56"/>
      <c r="AF169" s="45"/>
      <c r="AG169" s="72"/>
      <c r="AH169" s="56"/>
      <c r="AI169" s="45"/>
      <c r="AJ169" s="13"/>
      <c r="AK169" s="12"/>
      <c r="AL169" s="12"/>
      <c r="AM169" s="24"/>
      <c r="AO169" s="12"/>
      <c r="AP169" s="13"/>
      <c r="AQ169" s="13"/>
      <c r="AR169" s="13">
        <v>2.7</v>
      </c>
      <c r="AS169" s="13"/>
      <c r="AT169" s="3"/>
      <c r="AU169" s="2"/>
      <c r="AV169" s="2"/>
      <c r="AY169" s="2"/>
    </row>
    <row r="170" spans="1:51" x14ac:dyDescent="0.25">
      <c r="A170" s="1" t="s">
        <v>2</v>
      </c>
      <c r="B170" s="2">
        <v>2.5</v>
      </c>
      <c r="C170" s="74">
        <f t="shared" si="15"/>
        <v>2.8285</v>
      </c>
      <c r="D170" s="70">
        <v>-111.59399999999999</v>
      </c>
      <c r="E170" s="10">
        <v>43.265999999999998</v>
      </c>
      <c r="F170" s="17">
        <v>7</v>
      </c>
      <c r="G170" s="1">
        <v>1979</v>
      </c>
      <c r="H170">
        <v>12</v>
      </c>
      <c r="I170">
        <v>30</v>
      </c>
      <c r="J170">
        <v>17</v>
      </c>
      <c r="K170">
        <v>30</v>
      </c>
      <c r="L170">
        <v>12.8</v>
      </c>
      <c r="M170" s="73">
        <f t="shared" si="16"/>
        <v>0.249</v>
      </c>
      <c r="N170" s="2">
        <v>0.01</v>
      </c>
      <c r="O170" s="3" t="s">
        <v>235</v>
      </c>
      <c r="P170" s="80"/>
      <c r="Q170" s="67">
        <f t="shared" si="20"/>
        <v>2.8285</v>
      </c>
      <c r="R170" s="72">
        <f t="shared" si="21"/>
        <v>0.249</v>
      </c>
      <c r="S170" s="44"/>
      <c r="T170" s="14"/>
      <c r="V170" s="56"/>
      <c r="W170" s="58">
        <v>2.5</v>
      </c>
      <c r="X170" s="72">
        <v>0.249</v>
      </c>
      <c r="Y170" s="56">
        <f t="shared" si="22"/>
        <v>2.8285</v>
      </c>
      <c r="Z170" s="42"/>
      <c r="AA170" s="72"/>
      <c r="AB170" s="56"/>
      <c r="AC170" s="44"/>
      <c r="AD170" s="72"/>
      <c r="AE170" s="56"/>
      <c r="AF170" s="45"/>
      <c r="AG170" s="72"/>
      <c r="AH170" s="56"/>
      <c r="AI170" s="45"/>
      <c r="AJ170" s="13"/>
      <c r="AK170" s="12"/>
      <c r="AL170" s="12"/>
      <c r="AM170" s="24"/>
      <c r="AO170" s="12"/>
      <c r="AP170" s="13"/>
      <c r="AQ170" s="13"/>
      <c r="AR170" s="13">
        <v>2.5</v>
      </c>
      <c r="AS170" s="13"/>
      <c r="AT170" s="3"/>
      <c r="AU170" s="2"/>
      <c r="AV170" s="2"/>
      <c r="AY170" s="2"/>
    </row>
    <row r="171" spans="1:51" x14ac:dyDescent="0.25">
      <c r="A171" s="1" t="s">
        <v>2</v>
      </c>
      <c r="B171" s="2">
        <v>2.7</v>
      </c>
      <c r="C171" s="74">
        <f t="shared" si="15"/>
        <v>2.9867000000000004</v>
      </c>
      <c r="D171" s="70">
        <v>-111.405</v>
      </c>
      <c r="E171" s="10">
        <v>42.63</v>
      </c>
      <c r="F171" s="17">
        <v>7</v>
      </c>
      <c r="G171" s="1">
        <v>1980</v>
      </c>
      <c r="H171">
        <v>1</v>
      </c>
      <c r="I171">
        <v>25</v>
      </c>
      <c r="J171">
        <v>19</v>
      </c>
      <c r="K171">
        <v>45</v>
      </c>
      <c r="L171">
        <v>52.9</v>
      </c>
      <c r="M171" s="73">
        <f t="shared" si="16"/>
        <v>0.249</v>
      </c>
      <c r="N171" s="2">
        <v>0.01</v>
      </c>
      <c r="O171" s="3" t="s">
        <v>235</v>
      </c>
      <c r="P171" s="80"/>
      <c r="Q171" s="67">
        <f t="shared" si="20"/>
        <v>2.9867000000000004</v>
      </c>
      <c r="R171" s="72">
        <f t="shared" si="21"/>
        <v>0.249</v>
      </c>
      <c r="S171" s="44"/>
      <c r="T171" s="14"/>
      <c r="V171" s="56"/>
      <c r="W171" s="58">
        <v>2.7</v>
      </c>
      <c r="X171" s="72">
        <v>0.249</v>
      </c>
      <c r="Y171" s="56">
        <f t="shared" si="22"/>
        <v>2.9867000000000004</v>
      </c>
      <c r="Z171" s="42"/>
      <c r="AA171" s="72"/>
      <c r="AB171" s="56"/>
      <c r="AC171" s="44"/>
      <c r="AD171" s="72"/>
      <c r="AE171" s="56"/>
      <c r="AF171" s="45"/>
      <c r="AG171" s="72"/>
      <c r="AH171" s="56"/>
      <c r="AI171" s="45"/>
      <c r="AJ171" s="13"/>
      <c r="AK171" s="12"/>
      <c r="AL171" s="12"/>
      <c r="AM171" s="24"/>
      <c r="AO171" s="12"/>
      <c r="AP171" s="13"/>
      <c r="AQ171" s="13"/>
      <c r="AR171" s="13">
        <v>2.7</v>
      </c>
      <c r="AS171" s="13"/>
      <c r="AT171" s="3"/>
      <c r="AU171" s="2"/>
      <c r="AV171" s="2"/>
      <c r="AY171" s="2"/>
    </row>
    <row r="172" spans="1:51" x14ac:dyDescent="0.25">
      <c r="A172" s="1" t="s">
        <v>2</v>
      </c>
      <c r="B172" s="2">
        <v>2.9</v>
      </c>
      <c r="C172" s="74">
        <f t="shared" si="15"/>
        <v>3.1448999999999998</v>
      </c>
      <c r="D172" s="70">
        <v>-111.226</v>
      </c>
      <c r="E172" s="10">
        <v>42.804000000000002</v>
      </c>
      <c r="F172" s="17">
        <v>7</v>
      </c>
      <c r="G172" s="1">
        <v>1980</v>
      </c>
      <c r="H172">
        <v>2</v>
      </c>
      <c r="I172">
        <v>3</v>
      </c>
      <c r="J172">
        <v>0</v>
      </c>
      <c r="K172">
        <v>0</v>
      </c>
      <c r="L172">
        <v>19.899999999999999</v>
      </c>
      <c r="M172" s="73">
        <f t="shared" si="16"/>
        <v>0.249</v>
      </c>
      <c r="N172" s="2">
        <v>0.01</v>
      </c>
      <c r="O172" s="3" t="s">
        <v>235</v>
      </c>
      <c r="P172" s="80"/>
      <c r="Q172" s="67">
        <f t="shared" si="20"/>
        <v>3.1448999999999998</v>
      </c>
      <c r="R172" s="72">
        <f t="shared" si="21"/>
        <v>0.249</v>
      </c>
      <c r="S172" s="44"/>
      <c r="T172" s="14"/>
      <c r="V172" s="56"/>
      <c r="W172" s="58">
        <v>2.9</v>
      </c>
      <c r="X172" s="72">
        <v>0.249</v>
      </c>
      <c r="Y172" s="56">
        <f t="shared" si="22"/>
        <v>3.1448999999999998</v>
      </c>
      <c r="Z172" s="42"/>
      <c r="AA172" s="72"/>
      <c r="AB172" s="56"/>
      <c r="AC172" s="44"/>
      <c r="AD172" s="72"/>
      <c r="AE172" s="56"/>
      <c r="AF172" s="45"/>
      <c r="AG172" s="72"/>
      <c r="AH172" s="56"/>
      <c r="AI172" s="45"/>
      <c r="AJ172" s="13"/>
      <c r="AK172" s="12"/>
      <c r="AL172" s="12"/>
      <c r="AM172" s="24"/>
      <c r="AO172" s="12"/>
      <c r="AP172" s="13"/>
      <c r="AQ172" s="13"/>
      <c r="AR172" s="13">
        <v>2.9</v>
      </c>
      <c r="AS172" s="13"/>
      <c r="AT172" s="3"/>
      <c r="AU172" s="2"/>
      <c r="AV172" s="2"/>
      <c r="AY172" s="2"/>
    </row>
    <row r="173" spans="1:51" x14ac:dyDescent="0.25">
      <c r="A173" s="1" t="s">
        <v>2</v>
      </c>
      <c r="B173" s="2">
        <v>2.8</v>
      </c>
      <c r="C173" s="74">
        <f t="shared" si="15"/>
        <v>3.0657999999999999</v>
      </c>
      <c r="D173" s="70">
        <v>-111.33499999999999</v>
      </c>
      <c r="E173" s="10">
        <v>42.783000000000001</v>
      </c>
      <c r="F173" s="17">
        <v>7</v>
      </c>
      <c r="G173" s="1">
        <v>1980</v>
      </c>
      <c r="H173">
        <v>2</v>
      </c>
      <c r="I173">
        <v>19</v>
      </c>
      <c r="J173">
        <v>23</v>
      </c>
      <c r="K173">
        <v>36</v>
      </c>
      <c r="L173">
        <v>59.8</v>
      </c>
      <c r="M173" s="73">
        <f t="shared" si="16"/>
        <v>0.249</v>
      </c>
      <c r="N173" s="2">
        <v>0.01</v>
      </c>
      <c r="O173" s="3" t="s">
        <v>235</v>
      </c>
      <c r="P173" s="80"/>
      <c r="Q173" s="67">
        <f t="shared" si="20"/>
        <v>3.0657999999999999</v>
      </c>
      <c r="R173" s="72">
        <f t="shared" si="21"/>
        <v>0.249</v>
      </c>
      <c r="S173" s="44"/>
      <c r="T173" s="14"/>
      <c r="V173" s="56"/>
      <c r="W173" s="58">
        <v>2.8</v>
      </c>
      <c r="X173" s="72">
        <v>0.249</v>
      </c>
      <c r="Y173" s="56">
        <f t="shared" si="22"/>
        <v>3.0657999999999999</v>
      </c>
      <c r="Z173" s="42"/>
      <c r="AA173" s="72"/>
      <c r="AB173" s="56"/>
      <c r="AC173" s="44"/>
      <c r="AD173" s="72"/>
      <c r="AE173" s="56"/>
      <c r="AF173" s="45"/>
      <c r="AG173" s="72"/>
      <c r="AH173" s="56"/>
      <c r="AI173" s="45"/>
      <c r="AJ173" s="13"/>
      <c r="AK173" s="12"/>
      <c r="AL173" s="12"/>
      <c r="AM173" s="24"/>
      <c r="AO173" s="12"/>
      <c r="AP173" s="13"/>
      <c r="AQ173" s="13"/>
      <c r="AR173" s="13">
        <v>2.8</v>
      </c>
      <c r="AS173" s="13"/>
      <c r="AT173" s="3"/>
      <c r="AU173" s="2"/>
      <c r="AV173" s="2"/>
      <c r="AY173" s="2"/>
    </row>
    <row r="174" spans="1:51" x14ac:dyDescent="0.25">
      <c r="A174" s="1" t="s">
        <v>2</v>
      </c>
      <c r="B174" s="2">
        <v>2.8</v>
      </c>
      <c r="C174" s="74">
        <f t="shared" si="15"/>
        <v>3.0657999999999999</v>
      </c>
      <c r="D174" s="70">
        <v>-111.346</v>
      </c>
      <c r="E174" s="10">
        <v>42.783000000000001</v>
      </c>
      <c r="F174" s="17">
        <v>7</v>
      </c>
      <c r="G174" s="1">
        <v>1980</v>
      </c>
      <c r="H174">
        <v>2</v>
      </c>
      <c r="I174">
        <v>27</v>
      </c>
      <c r="J174">
        <v>23</v>
      </c>
      <c r="K174">
        <v>31</v>
      </c>
      <c r="L174">
        <v>58.8</v>
      </c>
      <c r="M174" s="73">
        <f t="shared" si="16"/>
        <v>0.249</v>
      </c>
      <c r="N174" s="2">
        <v>0.01</v>
      </c>
      <c r="O174" s="3" t="s">
        <v>235</v>
      </c>
      <c r="P174" s="80"/>
      <c r="Q174" s="67">
        <f t="shared" si="20"/>
        <v>3.0657999999999999</v>
      </c>
      <c r="R174" s="72">
        <f t="shared" si="21"/>
        <v>0.249</v>
      </c>
      <c r="S174" s="44"/>
      <c r="T174" s="14"/>
      <c r="V174" s="56"/>
      <c r="W174" s="58">
        <v>2.8</v>
      </c>
      <c r="X174" s="72">
        <v>0.249</v>
      </c>
      <c r="Y174" s="56">
        <f t="shared" si="22"/>
        <v>3.0657999999999999</v>
      </c>
      <c r="Z174" s="42"/>
      <c r="AA174" s="72"/>
      <c r="AB174" s="56"/>
      <c r="AC174" s="44"/>
      <c r="AD174" s="72"/>
      <c r="AE174" s="56"/>
      <c r="AF174" s="45"/>
      <c r="AG174" s="72"/>
      <c r="AH174" s="56"/>
      <c r="AI174" s="45"/>
      <c r="AJ174" s="13"/>
      <c r="AK174" s="12"/>
      <c r="AL174" s="12"/>
      <c r="AM174" s="24"/>
      <c r="AO174" s="12"/>
      <c r="AP174" s="13"/>
      <c r="AQ174" s="13"/>
      <c r="AR174" s="13">
        <v>2.8</v>
      </c>
      <c r="AS174" s="13"/>
      <c r="AT174" s="3"/>
      <c r="AU174" s="2"/>
      <c r="AV174" s="2"/>
      <c r="AY174" s="2"/>
    </row>
    <row r="175" spans="1:51" x14ac:dyDescent="0.25">
      <c r="A175" s="1" t="s">
        <v>2</v>
      </c>
      <c r="B175" s="2">
        <v>3.1</v>
      </c>
      <c r="C175" s="74">
        <f t="shared" si="15"/>
        <v>3.3031000000000001</v>
      </c>
      <c r="D175" s="70">
        <v>-111.73399999999999</v>
      </c>
      <c r="E175" s="10">
        <v>42.718000000000004</v>
      </c>
      <c r="F175" s="17">
        <v>7</v>
      </c>
      <c r="G175" s="1">
        <v>1980</v>
      </c>
      <c r="H175">
        <v>2</v>
      </c>
      <c r="I175">
        <v>29</v>
      </c>
      <c r="J175">
        <v>19</v>
      </c>
      <c r="K175">
        <v>33</v>
      </c>
      <c r="L175">
        <v>38.9</v>
      </c>
      <c r="M175" s="73">
        <f t="shared" si="16"/>
        <v>0.22900000000000001</v>
      </c>
      <c r="N175" s="2">
        <v>0.01</v>
      </c>
      <c r="O175" s="3" t="s">
        <v>235</v>
      </c>
      <c r="P175" s="80"/>
      <c r="Q175" s="67">
        <f>V175</f>
        <v>3.3031000000000001</v>
      </c>
      <c r="R175" s="72">
        <f>U175</f>
        <v>0.22900000000000001</v>
      </c>
      <c r="S175" s="57">
        <v>3.1</v>
      </c>
      <c r="T175" s="14" t="s">
        <v>3</v>
      </c>
      <c r="U175" s="72">
        <v>0.22900000000000001</v>
      </c>
      <c r="V175" s="56">
        <f>0.791*S175+0.851</f>
        <v>3.3031000000000001</v>
      </c>
      <c r="W175" s="42"/>
      <c r="Y175" s="56"/>
      <c r="Z175" s="42"/>
      <c r="AA175" s="72"/>
      <c r="AB175" s="56"/>
      <c r="AC175" s="44"/>
      <c r="AD175" s="72"/>
      <c r="AE175" s="56"/>
      <c r="AF175" s="45"/>
      <c r="AG175" s="72"/>
      <c r="AH175" s="56"/>
      <c r="AI175" s="45"/>
      <c r="AJ175" s="13"/>
      <c r="AK175" s="12"/>
      <c r="AL175" s="12"/>
      <c r="AM175" s="24"/>
      <c r="AO175" s="12"/>
      <c r="AP175" s="13"/>
      <c r="AQ175" s="13"/>
      <c r="AR175" s="13"/>
      <c r="AS175" s="13">
        <v>3.1</v>
      </c>
      <c r="AT175" s="3" t="s">
        <v>3</v>
      </c>
      <c r="AU175" s="2"/>
      <c r="AV175" s="2"/>
      <c r="AY175" s="2"/>
    </row>
    <row r="176" spans="1:51" x14ac:dyDescent="0.25">
      <c r="A176" s="1" t="s">
        <v>2</v>
      </c>
      <c r="B176" s="2">
        <v>2.7</v>
      </c>
      <c r="C176" s="74">
        <f t="shared" si="15"/>
        <v>2.9867000000000004</v>
      </c>
      <c r="D176" s="70">
        <v>-111.342</v>
      </c>
      <c r="E176" s="10">
        <v>42.792000000000002</v>
      </c>
      <c r="F176" s="17">
        <v>7</v>
      </c>
      <c r="G176" s="1">
        <v>1980</v>
      </c>
      <c r="H176">
        <v>4</v>
      </c>
      <c r="I176">
        <v>4</v>
      </c>
      <c r="J176">
        <v>0</v>
      </c>
      <c r="K176">
        <v>32</v>
      </c>
      <c r="L176">
        <v>5.8</v>
      </c>
      <c r="M176" s="73">
        <f t="shared" si="16"/>
        <v>0.249</v>
      </c>
      <c r="N176" s="2">
        <v>0.01</v>
      </c>
      <c r="O176" s="3" t="s">
        <v>235</v>
      </c>
      <c r="P176" s="80"/>
      <c r="Q176" s="67">
        <f t="shared" ref="Q176:Q187" si="23">Y176</f>
        <v>2.9867000000000004</v>
      </c>
      <c r="R176" s="72">
        <f t="shared" ref="R176:R187" si="24">X176</f>
        <v>0.249</v>
      </c>
      <c r="S176" s="44"/>
      <c r="T176" s="14"/>
      <c r="V176" s="56"/>
      <c r="W176" s="58">
        <v>2.7</v>
      </c>
      <c r="X176" s="72">
        <v>0.249</v>
      </c>
      <c r="Y176" s="56">
        <f t="shared" ref="Y176:Y187" si="25">0.791*W176+0.851</f>
        <v>2.9867000000000004</v>
      </c>
      <c r="Z176" s="42"/>
      <c r="AA176" s="72"/>
      <c r="AB176" s="56"/>
      <c r="AC176" s="44"/>
      <c r="AD176" s="72"/>
      <c r="AE176" s="56"/>
      <c r="AF176" s="45"/>
      <c r="AG176" s="72"/>
      <c r="AH176" s="56"/>
      <c r="AI176" s="45"/>
      <c r="AJ176" s="13"/>
      <c r="AK176" s="12"/>
      <c r="AL176" s="12"/>
      <c r="AM176" s="24"/>
      <c r="AO176" s="12"/>
      <c r="AP176" s="13"/>
      <c r="AQ176" s="13"/>
      <c r="AR176" s="13">
        <v>2.7</v>
      </c>
      <c r="AS176" s="13"/>
      <c r="AT176" s="3"/>
      <c r="AU176" s="2"/>
      <c r="AV176" s="2"/>
      <c r="AY176" s="2"/>
    </row>
    <row r="177" spans="1:51" x14ac:dyDescent="0.25">
      <c r="A177" s="1" t="s">
        <v>2</v>
      </c>
      <c r="B177" s="2">
        <v>2.9</v>
      </c>
      <c r="C177" s="74">
        <f t="shared" si="15"/>
        <v>3.1448999999999998</v>
      </c>
      <c r="D177" s="70">
        <v>-111.575</v>
      </c>
      <c r="E177" s="10">
        <v>42.737000000000002</v>
      </c>
      <c r="F177" s="17">
        <v>7</v>
      </c>
      <c r="G177" s="1">
        <v>1980</v>
      </c>
      <c r="H177">
        <v>4</v>
      </c>
      <c r="I177">
        <v>9</v>
      </c>
      <c r="J177">
        <v>4</v>
      </c>
      <c r="K177">
        <v>20</v>
      </c>
      <c r="L177">
        <v>12.1</v>
      </c>
      <c r="M177" s="73">
        <f t="shared" si="16"/>
        <v>0.249</v>
      </c>
      <c r="N177" s="2">
        <v>0.01</v>
      </c>
      <c r="O177" s="3" t="s">
        <v>235</v>
      </c>
      <c r="P177" s="80"/>
      <c r="Q177" s="67">
        <f t="shared" si="23"/>
        <v>3.1448999999999998</v>
      </c>
      <c r="R177" s="72">
        <f t="shared" si="24"/>
        <v>0.249</v>
      </c>
      <c r="S177" s="44"/>
      <c r="T177" s="14"/>
      <c r="V177" s="56"/>
      <c r="W177" s="58">
        <v>2.9</v>
      </c>
      <c r="X177" s="72">
        <v>0.249</v>
      </c>
      <c r="Y177" s="56">
        <f t="shared" si="25"/>
        <v>3.1448999999999998</v>
      </c>
      <c r="Z177" s="42"/>
      <c r="AA177" s="72"/>
      <c r="AB177" s="56"/>
      <c r="AC177" s="44"/>
      <c r="AD177" s="72"/>
      <c r="AE177" s="56"/>
      <c r="AF177" s="45"/>
      <c r="AG177" s="72"/>
      <c r="AH177" s="56"/>
      <c r="AI177" s="45"/>
      <c r="AJ177" s="13"/>
      <c r="AK177" s="12"/>
      <c r="AL177" s="12"/>
      <c r="AM177" s="24"/>
      <c r="AO177" s="12"/>
      <c r="AP177" s="13"/>
      <c r="AQ177" s="13"/>
      <c r="AR177" s="13">
        <v>2.9</v>
      </c>
      <c r="AS177" s="13"/>
      <c r="AT177" s="3"/>
      <c r="AU177" s="2"/>
      <c r="AV177" s="2"/>
      <c r="AY177" s="2"/>
    </row>
    <row r="178" spans="1:51" x14ac:dyDescent="0.25">
      <c r="A178" s="1" t="s">
        <v>2</v>
      </c>
      <c r="B178" s="2">
        <v>2.9</v>
      </c>
      <c r="C178" s="74">
        <f t="shared" si="15"/>
        <v>3.1448999999999998</v>
      </c>
      <c r="D178" s="70">
        <v>-111.271</v>
      </c>
      <c r="E178" s="10">
        <v>42.8</v>
      </c>
      <c r="F178" s="17">
        <v>7</v>
      </c>
      <c r="G178" s="1">
        <v>1980</v>
      </c>
      <c r="H178">
        <v>5</v>
      </c>
      <c r="I178">
        <v>8</v>
      </c>
      <c r="J178">
        <v>17</v>
      </c>
      <c r="K178">
        <v>37</v>
      </c>
      <c r="L178">
        <v>41.4</v>
      </c>
      <c r="M178" s="73">
        <f t="shared" si="16"/>
        <v>0.249</v>
      </c>
      <c r="N178" s="2">
        <v>0.01</v>
      </c>
      <c r="O178" s="3" t="s">
        <v>235</v>
      </c>
      <c r="P178" s="80"/>
      <c r="Q178" s="67">
        <f t="shared" si="23"/>
        <v>3.1448999999999998</v>
      </c>
      <c r="R178" s="72">
        <f t="shared" si="24"/>
        <v>0.249</v>
      </c>
      <c r="S178" s="44"/>
      <c r="T178" s="14"/>
      <c r="V178" s="56"/>
      <c r="W178" s="58">
        <v>2.9</v>
      </c>
      <c r="X178" s="72">
        <v>0.249</v>
      </c>
      <c r="Y178" s="56">
        <f t="shared" si="25"/>
        <v>3.1448999999999998</v>
      </c>
      <c r="Z178" s="42"/>
      <c r="AA178" s="72"/>
      <c r="AB178" s="56"/>
      <c r="AC178" s="44"/>
      <c r="AD178" s="72"/>
      <c r="AE178" s="56"/>
      <c r="AF178" s="45"/>
      <c r="AG178" s="72"/>
      <c r="AH178" s="56"/>
      <c r="AI178" s="45"/>
      <c r="AJ178" s="13"/>
      <c r="AK178" s="12"/>
      <c r="AL178" s="12"/>
      <c r="AM178" s="24"/>
      <c r="AO178" s="12"/>
      <c r="AP178" s="13"/>
      <c r="AQ178" s="13"/>
      <c r="AR178" s="13">
        <v>2.9</v>
      </c>
      <c r="AS178" s="13"/>
      <c r="AT178" s="3"/>
      <c r="AU178" s="2"/>
      <c r="AV178" s="2"/>
      <c r="AY178" s="2"/>
    </row>
    <row r="179" spans="1:51" x14ac:dyDescent="0.25">
      <c r="A179" s="1" t="s">
        <v>2</v>
      </c>
      <c r="B179" s="2">
        <v>2.6</v>
      </c>
      <c r="C179" s="74">
        <f t="shared" si="15"/>
        <v>2.9076</v>
      </c>
      <c r="D179" s="70">
        <v>-111.02800000000001</v>
      </c>
      <c r="E179" s="10">
        <v>43.234000000000002</v>
      </c>
      <c r="F179" s="17">
        <v>7</v>
      </c>
      <c r="G179" s="1">
        <v>1980</v>
      </c>
      <c r="H179">
        <v>5</v>
      </c>
      <c r="I179">
        <v>23</v>
      </c>
      <c r="J179">
        <v>0</v>
      </c>
      <c r="K179">
        <v>59</v>
      </c>
      <c r="L179">
        <v>12.8</v>
      </c>
      <c r="M179" s="73">
        <f t="shared" si="16"/>
        <v>0.249</v>
      </c>
      <c r="N179" s="2">
        <v>0.01</v>
      </c>
      <c r="O179" s="3" t="s">
        <v>235</v>
      </c>
      <c r="P179" s="80"/>
      <c r="Q179" s="67">
        <f t="shared" si="23"/>
        <v>2.9076</v>
      </c>
      <c r="R179" s="72">
        <f t="shared" si="24"/>
        <v>0.249</v>
      </c>
      <c r="S179" s="44"/>
      <c r="T179" s="14"/>
      <c r="V179" s="56"/>
      <c r="W179" s="58">
        <v>2.6</v>
      </c>
      <c r="X179" s="72">
        <v>0.249</v>
      </c>
      <c r="Y179" s="56">
        <f t="shared" si="25"/>
        <v>2.9076</v>
      </c>
      <c r="Z179" s="42"/>
      <c r="AA179" s="72"/>
      <c r="AB179" s="56"/>
      <c r="AC179" s="44"/>
      <c r="AD179" s="72"/>
      <c r="AE179" s="56"/>
      <c r="AF179" s="45"/>
      <c r="AG179" s="72"/>
      <c r="AH179" s="56"/>
      <c r="AI179" s="45"/>
      <c r="AJ179" s="13"/>
      <c r="AK179" s="12"/>
      <c r="AL179" s="12"/>
      <c r="AM179" s="24"/>
      <c r="AO179" s="12"/>
      <c r="AP179" s="13"/>
      <c r="AQ179" s="13"/>
      <c r="AR179" s="13">
        <v>2.6</v>
      </c>
      <c r="AS179" s="13"/>
      <c r="AT179" s="3"/>
      <c r="AU179" s="2"/>
      <c r="AV179" s="2"/>
      <c r="AY179" s="2"/>
    </row>
    <row r="180" spans="1:51" x14ac:dyDescent="0.25">
      <c r="A180" s="1" t="s">
        <v>2</v>
      </c>
      <c r="B180" s="2">
        <v>2.7</v>
      </c>
      <c r="C180" s="74">
        <f t="shared" si="15"/>
        <v>2.9867000000000004</v>
      </c>
      <c r="D180" s="70">
        <v>-111.459</v>
      </c>
      <c r="E180" s="10">
        <v>42.527999999999999</v>
      </c>
      <c r="F180" s="17">
        <v>7</v>
      </c>
      <c r="G180" s="1">
        <v>1980</v>
      </c>
      <c r="H180">
        <v>6</v>
      </c>
      <c r="I180">
        <v>5</v>
      </c>
      <c r="J180">
        <v>6</v>
      </c>
      <c r="K180">
        <v>16</v>
      </c>
      <c r="L180">
        <v>56.5</v>
      </c>
      <c r="M180" s="73">
        <f t="shared" si="16"/>
        <v>0.249</v>
      </c>
      <c r="N180" s="2">
        <v>0.01</v>
      </c>
      <c r="O180" s="3" t="s">
        <v>235</v>
      </c>
      <c r="P180" s="80"/>
      <c r="Q180" s="67">
        <f t="shared" si="23"/>
        <v>2.9867000000000004</v>
      </c>
      <c r="R180" s="72">
        <f t="shared" si="24"/>
        <v>0.249</v>
      </c>
      <c r="S180" s="44"/>
      <c r="T180" s="14"/>
      <c r="V180" s="56"/>
      <c r="W180" s="58">
        <v>2.7</v>
      </c>
      <c r="X180" s="72">
        <v>0.249</v>
      </c>
      <c r="Y180" s="56">
        <f t="shared" si="25"/>
        <v>2.9867000000000004</v>
      </c>
      <c r="Z180" s="42"/>
      <c r="AA180" s="72"/>
      <c r="AB180" s="56"/>
      <c r="AC180" s="44"/>
      <c r="AD180" s="72"/>
      <c r="AE180" s="56"/>
      <c r="AF180" s="45"/>
      <c r="AG180" s="72"/>
      <c r="AH180" s="56"/>
      <c r="AI180" s="45"/>
      <c r="AJ180" s="13"/>
      <c r="AK180" s="12"/>
      <c r="AL180" s="12"/>
      <c r="AM180" s="24"/>
      <c r="AO180" s="12"/>
      <c r="AP180" s="13"/>
      <c r="AQ180" s="13"/>
      <c r="AR180" s="13">
        <v>2.7</v>
      </c>
      <c r="AS180" s="13"/>
      <c r="AT180" s="3"/>
      <c r="AU180" s="2"/>
      <c r="AV180" s="2"/>
      <c r="AY180" s="2"/>
    </row>
    <row r="181" spans="1:51" x14ac:dyDescent="0.25">
      <c r="A181" s="1" t="s">
        <v>2</v>
      </c>
      <c r="B181" s="2">
        <v>3.1</v>
      </c>
      <c r="C181" s="74">
        <f t="shared" si="15"/>
        <v>3.3031000000000001</v>
      </c>
      <c r="D181" s="70">
        <v>-110.858</v>
      </c>
      <c r="E181" s="10">
        <v>42.892000000000003</v>
      </c>
      <c r="F181" s="17">
        <v>7</v>
      </c>
      <c r="G181" s="1">
        <v>1980</v>
      </c>
      <c r="H181">
        <v>6</v>
      </c>
      <c r="I181">
        <v>14</v>
      </c>
      <c r="J181">
        <v>5</v>
      </c>
      <c r="K181">
        <v>22</v>
      </c>
      <c r="L181">
        <v>13.4</v>
      </c>
      <c r="M181" s="73">
        <f t="shared" si="16"/>
        <v>0.249</v>
      </c>
      <c r="N181" s="2">
        <v>0.01</v>
      </c>
      <c r="O181" s="3" t="s">
        <v>235</v>
      </c>
      <c r="P181" s="80"/>
      <c r="Q181" s="67">
        <f t="shared" si="23"/>
        <v>3.3031000000000001</v>
      </c>
      <c r="R181" s="72">
        <f t="shared" si="24"/>
        <v>0.249</v>
      </c>
      <c r="S181" s="44"/>
      <c r="T181" s="14"/>
      <c r="V181" s="56"/>
      <c r="W181" s="58">
        <v>3.1</v>
      </c>
      <c r="X181" s="72">
        <v>0.249</v>
      </c>
      <c r="Y181" s="56">
        <f t="shared" si="25"/>
        <v>3.3031000000000001</v>
      </c>
      <c r="Z181" s="42"/>
      <c r="AA181" s="72"/>
      <c r="AB181" s="56"/>
      <c r="AC181" s="44"/>
      <c r="AD181" s="72"/>
      <c r="AE181" s="56"/>
      <c r="AF181" s="45"/>
      <c r="AG181" s="72"/>
      <c r="AH181" s="56"/>
      <c r="AI181" s="45"/>
      <c r="AJ181" s="13"/>
      <c r="AK181" s="12"/>
      <c r="AL181" s="12"/>
      <c r="AM181" s="24"/>
      <c r="AO181" s="12"/>
      <c r="AP181" s="13"/>
      <c r="AQ181" s="13"/>
      <c r="AR181" s="13">
        <v>3.1</v>
      </c>
      <c r="AS181" s="13"/>
      <c r="AT181" s="3"/>
      <c r="AU181" s="2"/>
      <c r="AV181" s="2"/>
      <c r="AY181" s="2"/>
    </row>
    <row r="182" spans="1:51" x14ac:dyDescent="0.25">
      <c r="A182" s="1" t="s">
        <v>2</v>
      </c>
      <c r="B182" s="2">
        <v>2.6</v>
      </c>
      <c r="C182" s="74">
        <f t="shared" si="15"/>
        <v>2.9076</v>
      </c>
      <c r="D182" s="70">
        <v>-111.554</v>
      </c>
      <c r="E182" s="10">
        <v>42.756999999999998</v>
      </c>
      <c r="F182" s="17">
        <v>7</v>
      </c>
      <c r="G182" s="1">
        <v>1980</v>
      </c>
      <c r="H182">
        <v>10</v>
      </c>
      <c r="I182">
        <v>3</v>
      </c>
      <c r="J182">
        <v>21</v>
      </c>
      <c r="K182">
        <v>0</v>
      </c>
      <c r="L182">
        <v>16.899999999999999</v>
      </c>
      <c r="M182" s="73">
        <f t="shared" si="16"/>
        <v>0.249</v>
      </c>
      <c r="N182" s="2">
        <v>0.01</v>
      </c>
      <c r="O182" s="3" t="s">
        <v>235</v>
      </c>
      <c r="P182" s="80"/>
      <c r="Q182" s="67">
        <f t="shared" si="23"/>
        <v>2.9076</v>
      </c>
      <c r="R182" s="72">
        <f t="shared" si="24"/>
        <v>0.249</v>
      </c>
      <c r="S182" s="44"/>
      <c r="T182" s="14"/>
      <c r="V182" s="56"/>
      <c r="W182" s="58">
        <v>2.6</v>
      </c>
      <c r="X182" s="72">
        <v>0.249</v>
      </c>
      <c r="Y182" s="56">
        <f t="shared" si="25"/>
        <v>2.9076</v>
      </c>
      <c r="Z182" s="42"/>
      <c r="AA182" s="72"/>
      <c r="AB182" s="56"/>
      <c r="AC182" s="44"/>
      <c r="AD182" s="72"/>
      <c r="AE182" s="56"/>
      <c r="AF182" s="45"/>
      <c r="AG182" s="72"/>
      <c r="AH182" s="56"/>
      <c r="AI182" s="45"/>
      <c r="AJ182" s="13"/>
      <c r="AK182" s="12"/>
      <c r="AL182" s="12"/>
      <c r="AM182" s="24"/>
      <c r="AO182" s="12"/>
      <c r="AP182" s="13"/>
      <c r="AQ182" s="13"/>
      <c r="AR182" s="13">
        <v>2.6</v>
      </c>
      <c r="AS182" s="13"/>
      <c r="AT182" s="3"/>
      <c r="AU182" s="2"/>
      <c r="AV182" s="2"/>
      <c r="AY182" s="2"/>
    </row>
    <row r="183" spans="1:51" x14ac:dyDescent="0.25">
      <c r="A183" s="1" t="s">
        <v>2</v>
      </c>
      <c r="B183" s="2">
        <v>2.9</v>
      </c>
      <c r="C183" s="74">
        <f t="shared" si="15"/>
        <v>3.1448999999999998</v>
      </c>
      <c r="D183" s="70">
        <v>-111.47199999999999</v>
      </c>
      <c r="E183" s="10">
        <v>42.756999999999998</v>
      </c>
      <c r="F183" s="17">
        <v>7</v>
      </c>
      <c r="G183" s="1">
        <v>1980</v>
      </c>
      <c r="H183">
        <v>10</v>
      </c>
      <c r="I183">
        <v>8</v>
      </c>
      <c r="J183">
        <v>21</v>
      </c>
      <c r="K183">
        <v>29</v>
      </c>
      <c r="L183">
        <v>33.4</v>
      </c>
      <c r="M183" s="73">
        <f t="shared" si="16"/>
        <v>0.249</v>
      </c>
      <c r="N183" s="2">
        <v>0.01</v>
      </c>
      <c r="O183" s="3" t="s">
        <v>235</v>
      </c>
      <c r="P183" s="80"/>
      <c r="Q183" s="67">
        <f t="shared" si="23"/>
        <v>3.1448999999999998</v>
      </c>
      <c r="R183" s="72">
        <f t="shared" si="24"/>
        <v>0.249</v>
      </c>
      <c r="S183" s="44"/>
      <c r="T183" s="14"/>
      <c r="V183" s="56"/>
      <c r="W183" s="58">
        <v>2.9</v>
      </c>
      <c r="X183" s="72">
        <v>0.249</v>
      </c>
      <c r="Y183" s="56">
        <f t="shared" si="25"/>
        <v>3.1448999999999998</v>
      </c>
      <c r="Z183" s="42"/>
      <c r="AA183" s="72"/>
      <c r="AB183" s="56"/>
      <c r="AC183" s="44"/>
      <c r="AD183" s="72"/>
      <c r="AE183" s="56"/>
      <c r="AF183" s="45"/>
      <c r="AG183" s="72"/>
      <c r="AH183" s="56"/>
      <c r="AI183" s="45"/>
      <c r="AJ183" s="13"/>
      <c r="AK183" s="12"/>
      <c r="AL183" s="12"/>
      <c r="AM183" s="24"/>
      <c r="AO183" s="12"/>
      <c r="AP183" s="13"/>
      <c r="AQ183" s="13"/>
      <c r="AR183" s="13">
        <v>2.9</v>
      </c>
      <c r="AS183" s="13"/>
      <c r="AT183" s="3"/>
      <c r="AU183" s="2"/>
      <c r="AV183" s="2"/>
      <c r="AY183" s="2"/>
    </row>
    <row r="184" spans="1:51" x14ac:dyDescent="0.25">
      <c r="A184" s="1" t="s">
        <v>2</v>
      </c>
      <c r="B184" s="2">
        <v>2.7</v>
      </c>
      <c r="C184" s="74">
        <f t="shared" si="15"/>
        <v>2.9867000000000004</v>
      </c>
      <c r="D184" s="70">
        <v>-111.33</v>
      </c>
      <c r="E184" s="10">
        <v>42.789000000000001</v>
      </c>
      <c r="F184" s="17">
        <v>7</v>
      </c>
      <c r="G184" s="1">
        <v>1980</v>
      </c>
      <c r="H184">
        <v>10</v>
      </c>
      <c r="I184">
        <v>11</v>
      </c>
      <c r="J184">
        <v>18</v>
      </c>
      <c r="K184">
        <v>13</v>
      </c>
      <c r="L184">
        <v>7.2</v>
      </c>
      <c r="M184" s="73">
        <f t="shared" si="16"/>
        <v>0.249</v>
      </c>
      <c r="N184" s="2">
        <v>0.01</v>
      </c>
      <c r="O184" s="3" t="s">
        <v>235</v>
      </c>
      <c r="P184" s="80"/>
      <c r="Q184" s="67">
        <f t="shared" si="23"/>
        <v>2.9867000000000004</v>
      </c>
      <c r="R184" s="72">
        <f t="shared" si="24"/>
        <v>0.249</v>
      </c>
      <c r="S184" s="44"/>
      <c r="T184" s="14"/>
      <c r="V184" s="56"/>
      <c r="W184" s="58">
        <v>2.7</v>
      </c>
      <c r="X184" s="72">
        <v>0.249</v>
      </c>
      <c r="Y184" s="56">
        <f t="shared" si="25"/>
        <v>2.9867000000000004</v>
      </c>
      <c r="Z184" s="42"/>
      <c r="AA184" s="72"/>
      <c r="AB184" s="56"/>
      <c r="AC184" s="44"/>
      <c r="AD184" s="72"/>
      <c r="AE184" s="56"/>
      <c r="AF184" s="45"/>
      <c r="AG184" s="72"/>
      <c r="AH184" s="56"/>
      <c r="AI184" s="45"/>
      <c r="AJ184" s="13"/>
      <c r="AK184" s="12"/>
      <c r="AL184" s="12"/>
      <c r="AM184" s="24"/>
      <c r="AO184" s="12"/>
      <c r="AP184" s="13"/>
      <c r="AQ184" s="13"/>
      <c r="AR184" s="13">
        <v>2.7</v>
      </c>
      <c r="AS184" s="13"/>
      <c r="AT184" s="3"/>
      <c r="AU184" s="2"/>
      <c r="AV184" s="2"/>
      <c r="AY184" s="2"/>
    </row>
    <row r="185" spans="1:51" x14ac:dyDescent="0.25">
      <c r="A185" s="1" t="s">
        <v>2</v>
      </c>
      <c r="B185" s="2">
        <v>2.5</v>
      </c>
      <c r="C185" s="74">
        <f t="shared" si="15"/>
        <v>2.8285</v>
      </c>
      <c r="D185" s="70">
        <v>-111.59</v>
      </c>
      <c r="E185" s="10">
        <v>42.786000000000001</v>
      </c>
      <c r="F185" s="17">
        <v>7</v>
      </c>
      <c r="G185" s="1">
        <v>1980</v>
      </c>
      <c r="H185">
        <v>10</v>
      </c>
      <c r="I185">
        <v>28</v>
      </c>
      <c r="J185">
        <v>22</v>
      </c>
      <c r="K185">
        <v>56</v>
      </c>
      <c r="L185">
        <v>10.9</v>
      </c>
      <c r="M185" s="73">
        <f t="shared" si="16"/>
        <v>0.249</v>
      </c>
      <c r="N185" s="2">
        <v>0.01</v>
      </c>
      <c r="O185" s="3" t="s">
        <v>235</v>
      </c>
      <c r="P185" s="80"/>
      <c r="Q185" s="67">
        <f t="shared" si="23"/>
        <v>2.8285</v>
      </c>
      <c r="R185" s="72">
        <f t="shared" si="24"/>
        <v>0.249</v>
      </c>
      <c r="S185" s="44"/>
      <c r="T185" s="14"/>
      <c r="V185" s="56"/>
      <c r="W185" s="58">
        <v>2.5</v>
      </c>
      <c r="X185" s="72">
        <v>0.249</v>
      </c>
      <c r="Y185" s="56">
        <f t="shared" si="25"/>
        <v>2.8285</v>
      </c>
      <c r="Z185" s="42"/>
      <c r="AA185" s="72"/>
      <c r="AB185" s="56"/>
      <c r="AC185" s="44"/>
      <c r="AD185" s="72"/>
      <c r="AE185" s="56"/>
      <c r="AF185" s="45"/>
      <c r="AG185" s="72"/>
      <c r="AH185" s="56"/>
      <c r="AI185" s="45"/>
      <c r="AJ185" s="13"/>
      <c r="AK185" s="12"/>
      <c r="AL185" s="12"/>
      <c r="AM185" s="24"/>
      <c r="AO185" s="12"/>
      <c r="AP185" s="13"/>
      <c r="AQ185" s="13"/>
      <c r="AR185" s="13">
        <v>2.5</v>
      </c>
      <c r="AS185" s="13"/>
      <c r="AT185" s="3"/>
      <c r="AU185" s="2"/>
      <c r="AV185" s="2"/>
      <c r="AY185" s="2"/>
    </row>
    <row r="186" spans="1:51" x14ac:dyDescent="0.25">
      <c r="A186" s="1" t="s">
        <v>2</v>
      </c>
      <c r="B186" s="2">
        <v>3</v>
      </c>
      <c r="C186" s="74">
        <f t="shared" si="15"/>
        <v>3.2240000000000002</v>
      </c>
      <c r="D186" s="70">
        <v>-111.241</v>
      </c>
      <c r="E186" s="10">
        <v>42.79</v>
      </c>
      <c r="F186" s="17">
        <v>7</v>
      </c>
      <c r="G186" s="1">
        <v>1980</v>
      </c>
      <c r="H186">
        <v>11</v>
      </c>
      <c r="I186">
        <v>13</v>
      </c>
      <c r="J186">
        <v>0</v>
      </c>
      <c r="K186">
        <v>21</v>
      </c>
      <c r="L186">
        <v>23.9</v>
      </c>
      <c r="M186" s="73">
        <f t="shared" si="16"/>
        <v>0.249</v>
      </c>
      <c r="N186" s="2">
        <v>0.01</v>
      </c>
      <c r="O186" s="3" t="s">
        <v>235</v>
      </c>
      <c r="P186" s="80"/>
      <c r="Q186" s="67">
        <f t="shared" si="23"/>
        <v>3.2240000000000002</v>
      </c>
      <c r="R186" s="72">
        <f t="shared" si="24"/>
        <v>0.249</v>
      </c>
      <c r="S186" s="44"/>
      <c r="T186" s="14"/>
      <c r="V186" s="56"/>
      <c r="W186" s="58">
        <v>3</v>
      </c>
      <c r="X186" s="72">
        <v>0.249</v>
      </c>
      <c r="Y186" s="56">
        <f t="shared" si="25"/>
        <v>3.2240000000000002</v>
      </c>
      <c r="Z186" s="42"/>
      <c r="AA186" s="72"/>
      <c r="AB186" s="56"/>
      <c r="AC186" s="44"/>
      <c r="AD186" s="72"/>
      <c r="AE186" s="56"/>
      <c r="AF186" s="45"/>
      <c r="AG186" s="72"/>
      <c r="AH186" s="56"/>
      <c r="AI186" s="45"/>
      <c r="AJ186" s="13"/>
      <c r="AK186" s="12"/>
      <c r="AL186" s="12"/>
      <c r="AM186" s="24"/>
      <c r="AO186" s="12"/>
      <c r="AP186" s="13"/>
      <c r="AQ186" s="13"/>
      <c r="AR186" s="13">
        <v>3</v>
      </c>
      <c r="AS186" s="13"/>
      <c r="AT186" s="3"/>
      <c r="AU186" s="2"/>
      <c r="AV186" s="2"/>
      <c r="AY186" s="2"/>
    </row>
    <row r="187" spans="1:51" x14ac:dyDescent="0.25">
      <c r="A187" s="1" t="s">
        <v>2</v>
      </c>
      <c r="B187" s="2">
        <v>2.6</v>
      </c>
      <c r="C187" s="74">
        <f t="shared" si="15"/>
        <v>2.9076</v>
      </c>
      <c r="D187" s="70">
        <v>-111.346</v>
      </c>
      <c r="E187" s="10">
        <v>42.786000000000001</v>
      </c>
      <c r="F187" s="17">
        <v>7</v>
      </c>
      <c r="G187" s="1">
        <v>1980</v>
      </c>
      <c r="H187">
        <v>11</v>
      </c>
      <c r="I187">
        <v>19</v>
      </c>
      <c r="J187">
        <v>19</v>
      </c>
      <c r="K187">
        <v>19</v>
      </c>
      <c r="L187">
        <v>20.6</v>
      </c>
      <c r="M187" s="73">
        <f t="shared" si="16"/>
        <v>0.249</v>
      </c>
      <c r="N187" s="2">
        <v>0.01</v>
      </c>
      <c r="O187" s="3" t="s">
        <v>235</v>
      </c>
      <c r="P187" s="80"/>
      <c r="Q187" s="67">
        <f t="shared" si="23"/>
        <v>2.9076</v>
      </c>
      <c r="R187" s="72">
        <f t="shared" si="24"/>
        <v>0.249</v>
      </c>
      <c r="S187" s="44"/>
      <c r="T187" s="14"/>
      <c r="V187" s="56"/>
      <c r="W187" s="58">
        <v>2.6</v>
      </c>
      <c r="X187" s="72">
        <v>0.249</v>
      </c>
      <c r="Y187" s="56">
        <f t="shared" si="25"/>
        <v>2.9076</v>
      </c>
      <c r="Z187" s="42"/>
      <c r="AA187" s="72"/>
      <c r="AB187" s="56"/>
      <c r="AC187" s="44"/>
      <c r="AD187" s="72"/>
      <c r="AE187" s="56"/>
      <c r="AF187" s="45"/>
      <c r="AG187" s="72"/>
      <c r="AH187" s="56"/>
      <c r="AI187" s="45"/>
      <c r="AJ187" s="13"/>
      <c r="AK187" s="12"/>
      <c r="AL187" s="12"/>
      <c r="AM187" s="24"/>
      <c r="AO187" s="12"/>
      <c r="AP187" s="13"/>
      <c r="AQ187" s="13"/>
      <c r="AR187" s="13">
        <v>2.6</v>
      </c>
      <c r="AS187" s="13"/>
      <c r="AT187" s="3"/>
      <c r="AU187" s="2"/>
      <c r="AV187" s="2"/>
      <c r="AY187" s="2"/>
    </row>
    <row r="188" spans="1:51" x14ac:dyDescent="0.25">
      <c r="A188" s="1" t="s">
        <v>1</v>
      </c>
      <c r="B188" s="2">
        <v>3</v>
      </c>
      <c r="C188" s="74">
        <f t="shared" si="15"/>
        <v>3.2951899999999998</v>
      </c>
      <c r="D188" s="70">
        <v>-111.36</v>
      </c>
      <c r="E188" s="10">
        <v>43.12</v>
      </c>
      <c r="F188" s="17">
        <v>5</v>
      </c>
      <c r="G188" s="1">
        <v>1981</v>
      </c>
      <c r="H188">
        <v>2</v>
      </c>
      <c r="I188">
        <v>9</v>
      </c>
      <c r="J188">
        <v>22</v>
      </c>
      <c r="K188">
        <v>53</v>
      </c>
      <c r="L188">
        <v>36.700000000000003</v>
      </c>
      <c r="M188" s="73">
        <f t="shared" si="16"/>
        <v>0.23</v>
      </c>
      <c r="N188" s="2">
        <v>0.01</v>
      </c>
      <c r="O188" s="3" t="s">
        <v>235</v>
      </c>
      <c r="P188" s="80"/>
      <c r="Q188" s="67">
        <f>AB188</f>
        <v>3.2951899999999998</v>
      </c>
      <c r="R188" s="72">
        <f>AA188</f>
        <v>0.23</v>
      </c>
      <c r="S188" s="44"/>
      <c r="T188" s="14"/>
      <c r="V188" s="56"/>
      <c r="W188" s="42"/>
      <c r="Y188" s="56"/>
      <c r="Z188" s="58">
        <v>3</v>
      </c>
      <c r="AA188" s="72">
        <v>0.23</v>
      </c>
      <c r="AB188" s="56">
        <f>0.791*(Z188+0.09)+0.851</f>
        <v>3.2951899999999998</v>
      </c>
      <c r="AC188" s="44"/>
      <c r="AD188" s="72"/>
      <c r="AE188" s="56"/>
      <c r="AF188" s="45"/>
      <c r="AG188" s="72"/>
      <c r="AH188" s="56"/>
      <c r="AI188" s="45" t="s">
        <v>21</v>
      </c>
      <c r="AJ188" s="13">
        <v>0</v>
      </c>
      <c r="AK188" s="12">
        <v>0</v>
      </c>
      <c r="AL188" s="12">
        <v>0</v>
      </c>
      <c r="AM188" s="24">
        <v>3</v>
      </c>
      <c r="AO188" s="12">
        <v>457</v>
      </c>
      <c r="AP188" s="13">
        <v>3</v>
      </c>
      <c r="AQ188" s="13"/>
      <c r="AR188" s="13"/>
      <c r="AS188" s="13"/>
      <c r="AT188" s="3"/>
      <c r="AU188" s="2"/>
      <c r="AV188" s="2"/>
      <c r="AY188" s="2"/>
    </row>
    <row r="189" spans="1:51" x14ac:dyDescent="0.25">
      <c r="A189" s="1" t="s">
        <v>1</v>
      </c>
      <c r="B189" s="2">
        <v>2.8</v>
      </c>
      <c r="C189" s="74">
        <f t="shared" si="15"/>
        <v>3.1369899999999999</v>
      </c>
      <c r="D189" s="70">
        <v>-114.842</v>
      </c>
      <c r="E189" s="10">
        <v>36.030999999999999</v>
      </c>
      <c r="F189" s="17">
        <v>2</v>
      </c>
      <c r="G189" s="1">
        <v>1981</v>
      </c>
      <c r="H189">
        <v>3</v>
      </c>
      <c r="I189">
        <v>12</v>
      </c>
      <c r="J189">
        <v>17</v>
      </c>
      <c r="K189">
        <v>28</v>
      </c>
      <c r="L189">
        <v>8.8000000000000007</v>
      </c>
      <c r="M189" s="73">
        <f t="shared" si="16"/>
        <v>0.23</v>
      </c>
      <c r="N189" s="2">
        <v>0.01</v>
      </c>
      <c r="O189" s="3" t="s">
        <v>235</v>
      </c>
      <c r="P189" s="80"/>
      <c r="Q189" s="67">
        <f>AB189</f>
        <v>3.1369899999999999</v>
      </c>
      <c r="R189" s="72">
        <f>AA189</f>
        <v>0.23</v>
      </c>
      <c r="S189" s="44"/>
      <c r="T189" s="14"/>
      <c r="V189" s="56"/>
      <c r="W189" s="42"/>
      <c r="Y189" s="56"/>
      <c r="Z189" s="58">
        <v>2.8</v>
      </c>
      <c r="AA189" s="72">
        <v>0.23</v>
      </c>
      <c r="AB189" s="56">
        <f>0.791*(Z189+0.09)+0.851</f>
        <v>3.1369899999999999</v>
      </c>
      <c r="AC189" s="44"/>
      <c r="AD189" s="72"/>
      <c r="AE189" s="56"/>
      <c r="AF189" s="45"/>
      <c r="AG189" s="72"/>
      <c r="AH189" s="56"/>
      <c r="AI189" s="45" t="s">
        <v>44</v>
      </c>
      <c r="AJ189" s="13">
        <v>0</v>
      </c>
      <c r="AK189" s="12">
        <v>0</v>
      </c>
      <c r="AL189" s="12">
        <v>0</v>
      </c>
      <c r="AM189" s="24">
        <v>2.8</v>
      </c>
      <c r="AO189" s="12">
        <v>41</v>
      </c>
      <c r="AP189" s="13"/>
      <c r="AQ189" s="13" t="s">
        <v>10</v>
      </c>
      <c r="AR189" s="13"/>
      <c r="AS189" s="13"/>
      <c r="AT189" s="3"/>
      <c r="AU189" s="2"/>
      <c r="AV189" s="2"/>
      <c r="AY189" s="2"/>
    </row>
    <row r="190" spans="1:51" x14ac:dyDescent="0.25">
      <c r="A190" s="1" t="s">
        <v>1</v>
      </c>
      <c r="B190" s="2">
        <v>3</v>
      </c>
      <c r="C190" s="74">
        <f t="shared" si="15"/>
        <v>3.2951899999999998</v>
      </c>
      <c r="D190" s="70">
        <v>-111.11</v>
      </c>
      <c r="E190" s="10">
        <v>43.36</v>
      </c>
      <c r="F190" s="17">
        <v>5</v>
      </c>
      <c r="G190" s="1">
        <v>1981</v>
      </c>
      <c r="H190">
        <v>3</v>
      </c>
      <c r="I190">
        <v>26</v>
      </c>
      <c r="J190">
        <v>0</v>
      </c>
      <c r="K190">
        <v>21</v>
      </c>
      <c r="L190">
        <v>28.2</v>
      </c>
      <c r="M190" s="73">
        <f t="shared" si="16"/>
        <v>0.23</v>
      </c>
      <c r="N190" s="2">
        <v>0.01</v>
      </c>
      <c r="O190" s="3" t="s">
        <v>235</v>
      </c>
      <c r="P190" s="80"/>
      <c r="Q190" s="67">
        <f>AB190</f>
        <v>3.2951899999999998</v>
      </c>
      <c r="R190" s="72">
        <f>AA190</f>
        <v>0.23</v>
      </c>
      <c r="S190" s="44"/>
      <c r="T190" s="14"/>
      <c r="V190" s="56"/>
      <c r="W190" s="42"/>
      <c r="Y190" s="56"/>
      <c r="Z190" s="58">
        <v>3</v>
      </c>
      <c r="AA190" s="72">
        <v>0.23</v>
      </c>
      <c r="AB190" s="56">
        <f>0.791*(Z190+0.09)+0.851</f>
        <v>3.2951899999999998</v>
      </c>
      <c r="AC190" s="44"/>
      <c r="AD190" s="72"/>
      <c r="AE190" s="56"/>
      <c r="AF190" s="45"/>
      <c r="AG190" s="72"/>
      <c r="AH190" s="56"/>
      <c r="AI190" s="45" t="s">
        <v>21</v>
      </c>
      <c r="AJ190" s="13">
        <v>0</v>
      </c>
      <c r="AK190" s="12">
        <v>0</v>
      </c>
      <c r="AL190" s="12">
        <v>0</v>
      </c>
      <c r="AM190" s="24">
        <v>3</v>
      </c>
      <c r="AO190" s="12">
        <v>457</v>
      </c>
      <c r="AP190" s="13"/>
      <c r="AQ190" s="13"/>
      <c r="AR190" s="13"/>
      <c r="AS190" s="13"/>
      <c r="AT190" s="3"/>
      <c r="AU190" s="2"/>
      <c r="AV190" s="2"/>
      <c r="AY190" s="2"/>
    </row>
    <row r="191" spans="1:51" x14ac:dyDescent="0.25">
      <c r="A191" s="1" t="s">
        <v>2</v>
      </c>
      <c r="B191" s="2">
        <v>3.34</v>
      </c>
      <c r="C191" s="74">
        <f t="shared" si="15"/>
        <v>3.583672062303791</v>
      </c>
      <c r="D191" s="70">
        <v>-110.65300000000001</v>
      </c>
      <c r="E191" s="10">
        <v>43.411000000000001</v>
      </c>
      <c r="F191" s="17">
        <v>3</v>
      </c>
      <c r="G191" s="1">
        <v>1981</v>
      </c>
      <c r="H191">
        <v>5</v>
      </c>
      <c r="I191">
        <v>6</v>
      </c>
      <c r="J191">
        <v>19</v>
      </c>
      <c r="K191">
        <v>26</v>
      </c>
      <c r="L191">
        <v>2.7</v>
      </c>
      <c r="M191" s="73">
        <f t="shared" si="16"/>
        <v>0.16083765575665815</v>
      </c>
      <c r="N191" s="2">
        <v>0.01</v>
      </c>
      <c r="O191" s="3" t="s">
        <v>236</v>
      </c>
      <c r="P191" s="76">
        <f>1/((1/X191^2)+(1/AA191^2))</f>
        <v>2.586875150929727E-2</v>
      </c>
      <c r="Q191" s="67">
        <f>(P191/X191^2*Y191)+(P191/AA191^2*AB191)</f>
        <v>3.583672062303791</v>
      </c>
      <c r="R191" s="72">
        <f>SQRT(P191)</f>
        <v>0.16083765575665815</v>
      </c>
      <c r="S191" s="44"/>
      <c r="T191" s="14"/>
      <c r="V191" s="56"/>
      <c r="W191" s="58">
        <v>3.34</v>
      </c>
      <c r="X191" s="72">
        <v>0.22500000000000001</v>
      </c>
      <c r="Y191" s="56">
        <f>0.929*W191+0.227</f>
        <v>3.32986</v>
      </c>
      <c r="Z191" s="58">
        <v>3.7</v>
      </c>
      <c r="AA191" s="72">
        <v>0.23</v>
      </c>
      <c r="AB191" s="56">
        <f>0.791*(Z191+0.09)+0.851</f>
        <v>3.8488900000000004</v>
      </c>
      <c r="AC191" s="44"/>
      <c r="AD191" s="72"/>
      <c r="AE191" s="56"/>
      <c r="AF191" s="45"/>
      <c r="AG191" s="72"/>
      <c r="AH191" s="56"/>
      <c r="AI191" s="45" t="s">
        <v>20</v>
      </c>
      <c r="AJ191" s="13"/>
      <c r="AK191" s="12"/>
      <c r="AL191" s="12"/>
      <c r="AM191" s="24">
        <v>3.7</v>
      </c>
      <c r="AO191" s="12"/>
      <c r="AP191" s="13"/>
      <c r="AQ191" s="13"/>
      <c r="AR191" s="13">
        <v>3.34</v>
      </c>
      <c r="AS191" s="13"/>
      <c r="AT191" s="3"/>
      <c r="AU191" s="2"/>
      <c r="AV191" s="2"/>
      <c r="AY191" s="2"/>
    </row>
    <row r="192" spans="1:51" x14ac:dyDescent="0.25">
      <c r="A192" s="1" t="s">
        <v>1</v>
      </c>
      <c r="B192" s="2">
        <v>3.1</v>
      </c>
      <c r="C192" s="74">
        <f t="shared" si="15"/>
        <v>3.3742900000000002</v>
      </c>
      <c r="D192" s="70">
        <v>-111.73</v>
      </c>
      <c r="E192" s="10">
        <v>42.59</v>
      </c>
      <c r="F192" s="17">
        <v>5</v>
      </c>
      <c r="G192" s="1">
        <v>1981</v>
      </c>
      <c r="H192">
        <v>5</v>
      </c>
      <c r="I192">
        <v>27</v>
      </c>
      <c r="J192">
        <v>5</v>
      </c>
      <c r="K192">
        <v>46</v>
      </c>
      <c r="L192">
        <v>15.9</v>
      </c>
      <c r="M192" s="73">
        <f t="shared" si="16"/>
        <v>0.23</v>
      </c>
      <c r="N192" s="2">
        <v>0.01</v>
      </c>
      <c r="O192" s="3" t="s">
        <v>235</v>
      </c>
      <c r="P192" s="80"/>
      <c r="Q192" s="67">
        <f>AB192</f>
        <v>3.3742900000000002</v>
      </c>
      <c r="R192" s="72">
        <f>AA192</f>
        <v>0.23</v>
      </c>
      <c r="S192" s="44"/>
      <c r="T192" s="14"/>
      <c r="V192" s="56"/>
      <c r="W192" s="42"/>
      <c r="Y192" s="56"/>
      <c r="Z192" s="58">
        <v>3.1</v>
      </c>
      <c r="AA192" s="72">
        <v>0.23</v>
      </c>
      <c r="AB192" s="56">
        <f>0.791*(Z192+0.09)+0.851</f>
        <v>3.3742900000000002</v>
      </c>
      <c r="AC192" s="44"/>
      <c r="AD192" s="72"/>
      <c r="AE192" s="56"/>
      <c r="AF192" s="45"/>
      <c r="AG192" s="72"/>
      <c r="AH192" s="56"/>
      <c r="AI192" s="45" t="s">
        <v>30</v>
      </c>
      <c r="AJ192" s="13">
        <v>0</v>
      </c>
      <c r="AK192" s="12">
        <v>0</v>
      </c>
      <c r="AL192" s="12">
        <v>0</v>
      </c>
      <c r="AM192" s="24">
        <v>3.1</v>
      </c>
      <c r="AO192" s="12">
        <v>457</v>
      </c>
      <c r="AP192" s="13">
        <v>4</v>
      </c>
      <c r="AQ192" s="13"/>
      <c r="AR192" s="13"/>
      <c r="AS192" s="13"/>
      <c r="AT192" s="3"/>
      <c r="AU192" s="2"/>
      <c r="AV192" s="2"/>
      <c r="AY192" s="2"/>
    </row>
    <row r="193" spans="1:52" x14ac:dyDescent="0.25">
      <c r="A193" s="1" t="s">
        <v>2</v>
      </c>
      <c r="B193" s="31">
        <v>3.1</v>
      </c>
      <c r="C193" s="74">
        <f t="shared" si="15"/>
        <v>3.1069</v>
      </c>
      <c r="D193" s="70">
        <v>-110.34099999999999</v>
      </c>
      <c r="E193" s="10">
        <v>36.713999999999999</v>
      </c>
      <c r="F193" s="17">
        <v>0</v>
      </c>
      <c r="G193" s="1">
        <v>1981</v>
      </c>
      <c r="H193">
        <v>5</v>
      </c>
      <c r="I193">
        <v>29</v>
      </c>
      <c r="J193">
        <v>3</v>
      </c>
      <c r="K193">
        <v>9</v>
      </c>
      <c r="L193">
        <v>0.1</v>
      </c>
      <c r="M193" s="73">
        <f t="shared" si="16"/>
        <v>0.22500000000000001</v>
      </c>
      <c r="N193" s="2">
        <v>0.01</v>
      </c>
      <c r="O193" s="3" t="s">
        <v>235</v>
      </c>
      <c r="P193" s="80"/>
      <c r="Q193" s="67">
        <f>Y193</f>
        <v>3.1069</v>
      </c>
      <c r="R193" s="72">
        <f>X193</f>
        <v>0.22500000000000001</v>
      </c>
      <c r="S193" s="44"/>
      <c r="T193" s="14"/>
      <c r="V193" s="56"/>
      <c r="W193" s="58">
        <v>3.1</v>
      </c>
      <c r="X193" s="72">
        <v>0.22500000000000001</v>
      </c>
      <c r="Y193" s="56">
        <f t="shared" ref="Y193:Y203" si="26">0.929*W193+0.227</f>
        <v>3.1069</v>
      </c>
      <c r="Z193" s="42"/>
      <c r="AA193" s="72"/>
      <c r="AB193" s="56"/>
      <c r="AC193" s="44"/>
      <c r="AD193" s="72"/>
      <c r="AE193" s="56"/>
      <c r="AF193" s="45"/>
      <c r="AG193" s="72"/>
      <c r="AH193" s="56"/>
      <c r="AI193" s="45"/>
      <c r="AJ193" s="13"/>
      <c r="AK193" s="12"/>
      <c r="AL193" s="12"/>
      <c r="AM193" s="24"/>
      <c r="AO193" s="12"/>
      <c r="AP193" s="13"/>
      <c r="AQ193" s="13"/>
      <c r="AR193" s="24">
        <v>3.1</v>
      </c>
      <c r="AS193" s="13"/>
      <c r="AT193" s="3"/>
      <c r="AU193" s="2"/>
      <c r="AV193" s="2"/>
      <c r="AY193" s="2"/>
    </row>
    <row r="194" spans="1:52" x14ac:dyDescent="0.25">
      <c r="A194" s="1" t="s">
        <v>2</v>
      </c>
      <c r="B194" s="2">
        <v>2.5499999999999998</v>
      </c>
      <c r="C194" s="74">
        <f t="shared" ref="C194:C257" si="27">Q194</f>
        <v>2.5959499999999998</v>
      </c>
      <c r="D194" s="70">
        <v>-112.874</v>
      </c>
      <c r="E194" s="10">
        <v>36.67</v>
      </c>
      <c r="F194" s="17">
        <v>10</v>
      </c>
      <c r="G194" s="1">
        <v>1981</v>
      </c>
      <c r="H194">
        <v>8</v>
      </c>
      <c r="I194">
        <v>31</v>
      </c>
      <c r="J194">
        <v>23</v>
      </c>
      <c r="K194">
        <v>16</v>
      </c>
      <c r="L194">
        <v>4.4000000000000004</v>
      </c>
      <c r="M194" s="73">
        <f t="shared" ref="M194:M257" si="28">R194</f>
        <v>0.22500000000000001</v>
      </c>
      <c r="N194" s="2">
        <v>0.01</v>
      </c>
      <c r="O194" s="3" t="s">
        <v>235</v>
      </c>
      <c r="P194" s="80"/>
      <c r="Q194" s="67">
        <f>Y194</f>
        <v>2.5959499999999998</v>
      </c>
      <c r="R194" s="72">
        <f>X194</f>
        <v>0.22500000000000001</v>
      </c>
      <c r="S194" s="44"/>
      <c r="T194" s="14"/>
      <c r="V194" s="56"/>
      <c r="W194" s="58">
        <v>2.5499999999999998</v>
      </c>
      <c r="X194" s="72">
        <v>0.22500000000000001</v>
      </c>
      <c r="Y194" s="56">
        <f t="shared" si="26"/>
        <v>2.5959499999999998</v>
      </c>
      <c r="Z194" s="42"/>
      <c r="AA194" s="72"/>
      <c r="AB194" s="56"/>
      <c r="AC194" s="44"/>
      <c r="AD194" s="72"/>
      <c r="AE194" s="56"/>
      <c r="AF194" s="45"/>
      <c r="AG194" s="72"/>
      <c r="AH194" s="56"/>
      <c r="AI194" s="45"/>
      <c r="AJ194" s="13"/>
      <c r="AK194" s="12"/>
      <c r="AL194" s="12"/>
      <c r="AM194" s="24"/>
      <c r="AO194" s="12"/>
      <c r="AP194" s="13"/>
      <c r="AQ194" s="13"/>
      <c r="AR194" s="24">
        <v>2.5499999999999998</v>
      </c>
      <c r="AS194" s="13"/>
      <c r="AT194" s="3"/>
      <c r="AU194" s="2"/>
      <c r="AV194" s="2"/>
      <c r="AY194" s="2"/>
    </row>
    <row r="195" spans="1:52" ht="15" customHeight="1" x14ac:dyDescent="0.25">
      <c r="A195" s="1" t="s">
        <v>2</v>
      </c>
      <c r="B195" s="2">
        <v>3.59</v>
      </c>
      <c r="C195" s="74">
        <f t="shared" si="27"/>
        <v>3.7797107003139332</v>
      </c>
      <c r="D195" s="70">
        <v>-111.217</v>
      </c>
      <c r="E195" s="10">
        <v>42.539000000000001</v>
      </c>
      <c r="F195" s="17">
        <v>0</v>
      </c>
      <c r="G195" s="1">
        <v>1981</v>
      </c>
      <c r="H195">
        <v>9</v>
      </c>
      <c r="I195">
        <v>30</v>
      </c>
      <c r="J195">
        <v>4</v>
      </c>
      <c r="K195">
        <v>17</v>
      </c>
      <c r="L195">
        <v>31.9</v>
      </c>
      <c r="M195" s="73">
        <f t="shared" si="28"/>
        <v>0.16083765575665815</v>
      </c>
      <c r="N195" s="2">
        <v>0.01</v>
      </c>
      <c r="O195" s="3" t="s">
        <v>236</v>
      </c>
      <c r="P195" s="76">
        <f>1/((1/X195^2)+(1/AA195^2))</f>
        <v>2.586875150929727E-2</v>
      </c>
      <c r="Q195" s="67">
        <f>(P195/X195^2*Y195)+(P195/AA195^2*AB195)</f>
        <v>3.7797107003139332</v>
      </c>
      <c r="R195" s="72">
        <f>SQRT(P195)</f>
        <v>0.16083765575665815</v>
      </c>
      <c r="S195" s="44"/>
      <c r="T195" s="14"/>
      <c r="V195" s="56"/>
      <c r="W195" s="58">
        <v>3.59</v>
      </c>
      <c r="X195" s="72">
        <v>0.22500000000000001</v>
      </c>
      <c r="Y195" s="56">
        <f t="shared" si="26"/>
        <v>3.5621100000000001</v>
      </c>
      <c r="Z195" s="58">
        <v>3.9</v>
      </c>
      <c r="AA195" s="72">
        <v>0.23</v>
      </c>
      <c r="AB195" s="56">
        <f>0.791*(Z195+0.09)+0.851</f>
        <v>4.0070899999999998</v>
      </c>
      <c r="AC195" s="44"/>
      <c r="AD195" s="72"/>
      <c r="AE195" s="56"/>
      <c r="AF195" s="45"/>
      <c r="AG195" s="72"/>
      <c r="AH195" s="56"/>
      <c r="AI195" s="45" t="s">
        <v>77</v>
      </c>
      <c r="AJ195" s="13"/>
      <c r="AK195" s="12"/>
      <c r="AL195" s="12" t="s">
        <v>151</v>
      </c>
      <c r="AM195" s="24">
        <v>3.9</v>
      </c>
      <c r="AO195" s="12"/>
      <c r="AP195" s="13"/>
      <c r="AQ195" s="13"/>
      <c r="AR195" s="13">
        <v>3.59</v>
      </c>
      <c r="AS195" s="13"/>
      <c r="AT195" s="3"/>
      <c r="AU195" s="2"/>
      <c r="AV195" s="2"/>
      <c r="AY195" s="2"/>
      <c r="AZ195" s="22" t="s">
        <v>165</v>
      </c>
    </row>
    <row r="196" spans="1:52" x14ac:dyDescent="0.25">
      <c r="A196" s="1" t="s">
        <v>2</v>
      </c>
      <c r="B196" s="2">
        <v>2.5499999999999998</v>
      </c>
      <c r="C196" s="74">
        <f t="shared" si="27"/>
        <v>2.5959499999999998</v>
      </c>
      <c r="D196" s="70">
        <v>-111.364</v>
      </c>
      <c r="E196" s="10">
        <v>42.767000000000003</v>
      </c>
      <c r="F196" s="17">
        <v>0</v>
      </c>
      <c r="G196" s="1">
        <v>1981</v>
      </c>
      <c r="H196">
        <v>10</v>
      </c>
      <c r="I196">
        <v>30</v>
      </c>
      <c r="J196">
        <v>23</v>
      </c>
      <c r="K196">
        <v>25</v>
      </c>
      <c r="L196">
        <v>26.6</v>
      </c>
      <c r="M196" s="73">
        <f t="shared" si="28"/>
        <v>0.22500000000000001</v>
      </c>
      <c r="N196" s="2">
        <v>0.01</v>
      </c>
      <c r="O196" s="3" t="s">
        <v>235</v>
      </c>
      <c r="P196" s="80"/>
      <c r="Q196" s="67">
        <f>Y196</f>
        <v>2.5959499999999998</v>
      </c>
      <c r="R196" s="72">
        <f>X196</f>
        <v>0.22500000000000001</v>
      </c>
      <c r="S196" s="44"/>
      <c r="T196" s="14"/>
      <c r="V196" s="56"/>
      <c r="W196" s="58">
        <v>2.5499999999999998</v>
      </c>
      <c r="X196" s="72">
        <v>0.22500000000000001</v>
      </c>
      <c r="Y196" s="56">
        <f t="shared" si="26"/>
        <v>2.5959499999999998</v>
      </c>
      <c r="Z196" s="42"/>
      <c r="AA196" s="72"/>
      <c r="AB196" s="56"/>
      <c r="AC196" s="44"/>
      <c r="AD196" s="72"/>
      <c r="AE196" s="56"/>
      <c r="AF196" s="45"/>
      <c r="AG196" s="72"/>
      <c r="AH196" s="56"/>
      <c r="AI196" s="45"/>
      <c r="AJ196" s="13"/>
      <c r="AK196" s="12"/>
      <c r="AL196" s="12"/>
      <c r="AM196" s="24"/>
      <c r="AO196" s="12"/>
      <c r="AP196" s="13"/>
      <c r="AQ196" s="13"/>
      <c r="AR196" s="13">
        <v>2.5499999999999998</v>
      </c>
      <c r="AS196" s="13"/>
      <c r="AT196" s="3"/>
      <c r="AU196" s="2"/>
      <c r="AV196" s="2"/>
      <c r="AY196" s="2"/>
    </row>
    <row r="197" spans="1:52" ht="15" customHeight="1" x14ac:dyDescent="0.25">
      <c r="A197" s="1" t="s">
        <v>2</v>
      </c>
      <c r="B197" s="2">
        <v>2.69</v>
      </c>
      <c r="C197" s="74">
        <f t="shared" si="27"/>
        <v>2.72601</v>
      </c>
      <c r="D197" s="70">
        <v>-111.447</v>
      </c>
      <c r="E197" s="10">
        <v>42.665999999999997</v>
      </c>
      <c r="F197" s="17">
        <v>1</v>
      </c>
      <c r="G197" s="1">
        <v>1981</v>
      </c>
      <c r="H197">
        <v>12</v>
      </c>
      <c r="I197">
        <v>9</v>
      </c>
      <c r="J197">
        <v>7</v>
      </c>
      <c r="K197">
        <v>56</v>
      </c>
      <c r="L197">
        <v>55.8</v>
      </c>
      <c r="M197" s="73">
        <f t="shared" si="28"/>
        <v>0.22500000000000001</v>
      </c>
      <c r="N197" s="2">
        <v>0.01</v>
      </c>
      <c r="O197" s="3" t="s">
        <v>235</v>
      </c>
      <c r="P197" s="80"/>
      <c r="Q197" s="67">
        <f>Y197</f>
        <v>2.72601</v>
      </c>
      <c r="R197" s="72">
        <f>X197</f>
        <v>0.22500000000000001</v>
      </c>
      <c r="S197" s="44"/>
      <c r="T197" s="14"/>
      <c r="V197" s="56"/>
      <c r="W197" s="58">
        <v>2.69</v>
      </c>
      <c r="X197" s="72">
        <v>0.22500000000000001</v>
      </c>
      <c r="Y197" s="56">
        <f t="shared" si="26"/>
        <v>2.72601</v>
      </c>
      <c r="Z197" s="42"/>
      <c r="AA197" s="72"/>
      <c r="AB197" s="56"/>
      <c r="AC197" s="44"/>
      <c r="AD197" s="72"/>
      <c r="AE197" s="56"/>
      <c r="AF197" s="45"/>
      <c r="AG197" s="72"/>
      <c r="AH197" s="56"/>
      <c r="AI197" s="45"/>
      <c r="AJ197" s="13"/>
      <c r="AK197" s="12"/>
      <c r="AL197" s="12" t="s">
        <v>152</v>
      </c>
      <c r="AM197" s="24"/>
      <c r="AO197" s="12"/>
      <c r="AP197" s="13"/>
      <c r="AQ197" s="13"/>
      <c r="AR197" s="13">
        <v>2.69</v>
      </c>
      <c r="AS197" s="13"/>
      <c r="AT197" s="3"/>
      <c r="AU197" s="2"/>
      <c r="AV197" s="2"/>
      <c r="AY197" s="2"/>
      <c r="AZ197" s="22" t="s">
        <v>166</v>
      </c>
    </row>
    <row r="198" spans="1:52" ht="15" customHeight="1" x14ac:dyDescent="0.25">
      <c r="A198" s="1" t="s">
        <v>2</v>
      </c>
      <c r="B198" s="2">
        <v>3.82</v>
      </c>
      <c r="C198" s="74">
        <f t="shared" si="27"/>
        <v>3.8530819061764339</v>
      </c>
      <c r="D198" s="70">
        <v>-111.443</v>
      </c>
      <c r="E198" s="10">
        <v>42.637999999999998</v>
      </c>
      <c r="F198" s="17">
        <v>0</v>
      </c>
      <c r="G198" s="1">
        <v>1981</v>
      </c>
      <c r="H198">
        <v>12</v>
      </c>
      <c r="I198">
        <v>9</v>
      </c>
      <c r="J198">
        <v>8</v>
      </c>
      <c r="K198">
        <v>15</v>
      </c>
      <c r="L198">
        <v>4.5999999999999996</v>
      </c>
      <c r="M198" s="73">
        <f t="shared" si="28"/>
        <v>0.18862489918550107</v>
      </c>
      <c r="N198" s="2">
        <v>0.01</v>
      </c>
      <c r="O198" s="3" t="s">
        <v>236</v>
      </c>
      <c r="P198" s="76">
        <f>1/((1/X198^2)+(1/AD198^2))</f>
        <v>3.5579352592740442E-2</v>
      </c>
      <c r="Q198" s="67">
        <f>(P198/X198^2*Y198)+(P198/AD198^2*AE198)</f>
        <v>3.8530819061764339</v>
      </c>
      <c r="R198" s="72">
        <f>SQRT(P198)</f>
        <v>0.18862489918550107</v>
      </c>
      <c r="S198" s="44"/>
      <c r="T198" s="14"/>
      <c r="V198" s="56"/>
      <c r="W198" s="58">
        <v>3.82</v>
      </c>
      <c r="X198" s="72">
        <v>0.22500000000000001</v>
      </c>
      <c r="Y198" s="56">
        <f t="shared" si="26"/>
        <v>3.7757799999999997</v>
      </c>
      <c r="Z198" s="42"/>
      <c r="AA198" s="72"/>
      <c r="AB198" s="56"/>
      <c r="AC198" s="59">
        <v>4.3</v>
      </c>
      <c r="AD198" s="72">
        <v>0.34599999999999997</v>
      </c>
      <c r="AE198" s="56">
        <f>0.791*(1.088*AC198-0.652)+0.851</f>
        <v>4.0358824000000002</v>
      </c>
      <c r="AF198" s="45"/>
      <c r="AG198" s="72"/>
      <c r="AH198" s="56"/>
      <c r="AI198" s="45" t="s">
        <v>118</v>
      </c>
      <c r="AJ198" s="19">
        <v>4.3</v>
      </c>
      <c r="AK198" s="12"/>
      <c r="AL198" s="12" t="s">
        <v>153</v>
      </c>
      <c r="AM198" s="24"/>
      <c r="AO198" s="12"/>
      <c r="AP198" s="13"/>
      <c r="AQ198" s="13"/>
      <c r="AR198" s="13">
        <v>3.82</v>
      </c>
      <c r="AS198" s="13"/>
      <c r="AT198" s="3"/>
      <c r="AU198" s="2"/>
      <c r="AV198" s="2"/>
      <c r="AY198" s="2"/>
      <c r="AZ198" s="22" t="s">
        <v>167</v>
      </c>
    </row>
    <row r="199" spans="1:52" ht="15" customHeight="1" x14ac:dyDescent="0.25">
      <c r="A199" s="1" t="s">
        <v>2</v>
      </c>
      <c r="B199" s="2">
        <v>4.09</v>
      </c>
      <c r="C199" s="74">
        <f t="shared" si="27"/>
        <v>4.0266099999999998</v>
      </c>
      <c r="D199" s="70">
        <v>-111.473</v>
      </c>
      <c r="E199" s="10">
        <v>42.654000000000003</v>
      </c>
      <c r="F199" s="17">
        <v>0</v>
      </c>
      <c r="G199" s="1">
        <v>1981</v>
      </c>
      <c r="H199">
        <v>12</v>
      </c>
      <c r="I199">
        <v>9</v>
      </c>
      <c r="J199">
        <v>8</v>
      </c>
      <c r="K199">
        <v>43</v>
      </c>
      <c r="L199">
        <v>32.299999999999997</v>
      </c>
      <c r="M199" s="73">
        <f t="shared" si="28"/>
        <v>0.22500000000000001</v>
      </c>
      <c r="N199" s="2">
        <v>0.01</v>
      </c>
      <c r="O199" s="3" t="s">
        <v>235</v>
      </c>
      <c r="P199" s="80"/>
      <c r="Q199" s="67">
        <f>Y199</f>
        <v>4.0266099999999998</v>
      </c>
      <c r="R199" s="72">
        <f>X199</f>
        <v>0.22500000000000001</v>
      </c>
      <c r="S199" s="44"/>
      <c r="T199" s="14"/>
      <c r="V199" s="56"/>
      <c r="W199" s="58">
        <v>4.09</v>
      </c>
      <c r="X199" s="72">
        <v>0.22500000000000001</v>
      </c>
      <c r="Y199" s="56">
        <f t="shared" si="26"/>
        <v>4.0266099999999998</v>
      </c>
      <c r="Z199" s="42"/>
      <c r="AA199" s="72"/>
      <c r="AB199" s="56"/>
      <c r="AC199" s="44"/>
      <c r="AD199" s="72"/>
      <c r="AE199" s="56"/>
      <c r="AF199" s="45"/>
      <c r="AG199" s="72"/>
      <c r="AH199" s="56"/>
      <c r="AI199" s="45"/>
      <c r="AJ199" s="13"/>
      <c r="AK199" s="12"/>
      <c r="AL199" s="12" t="s">
        <v>144</v>
      </c>
      <c r="AM199" s="24"/>
      <c r="AO199" s="12"/>
      <c r="AP199" s="13"/>
      <c r="AQ199" s="13"/>
      <c r="AR199" s="13">
        <v>4.09</v>
      </c>
      <c r="AS199" s="13"/>
      <c r="AT199" s="3"/>
      <c r="AU199" s="2"/>
      <c r="AV199" s="2"/>
      <c r="AY199" s="2"/>
      <c r="AZ199" s="22" t="s">
        <v>168</v>
      </c>
    </row>
    <row r="200" spans="1:52" x14ac:dyDescent="0.25">
      <c r="A200" s="1" t="s">
        <v>2</v>
      </c>
      <c r="B200" s="2">
        <v>2.63</v>
      </c>
      <c r="C200" s="74">
        <f t="shared" si="27"/>
        <v>2.6702699999999999</v>
      </c>
      <c r="D200" s="70">
        <v>-111.45399999999999</v>
      </c>
      <c r="E200" s="10">
        <v>42.649000000000001</v>
      </c>
      <c r="F200" s="17">
        <v>2</v>
      </c>
      <c r="G200" s="1">
        <v>1981</v>
      </c>
      <c r="H200">
        <v>12</v>
      </c>
      <c r="I200">
        <v>9</v>
      </c>
      <c r="J200">
        <v>9</v>
      </c>
      <c r="K200">
        <v>49</v>
      </c>
      <c r="L200">
        <v>42.9</v>
      </c>
      <c r="M200" s="73">
        <f t="shared" si="28"/>
        <v>0.22500000000000001</v>
      </c>
      <c r="N200" s="2">
        <v>0.01</v>
      </c>
      <c r="O200" s="3" t="s">
        <v>235</v>
      </c>
      <c r="P200" s="80"/>
      <c r="Q200" s="67">
        <f>Y200</f>
        <v>2.6702699999999999</v>
      </c>
      <c r="R200" s="72">
        <f>X200</f>
        <v>0.22500000000000001</v>
      </c>
      <c r="S200" s="44"/>
      <c r="T200" s="14"/>
      <c r="V200" s="56"/>
      <c r="W200" s="58">
        <v>2.63</v>
      </c>
      <c r="X200" s="72">
        <v>0.22500000000000001</v>
      </c>
      <c r="Y200" s="56">
        <f t="shared" si="26"/>
        <v>2.6702699999999999</v>
      </c>
      <c r="Z200" s="42"/>
      <c r="AA200" s="72"/>
      <c r="AB200" s="56"/>
      <c r="AC200" s="44"/>
      <c r="AD200" s="72"/>
      <c r="AE200" s="56"/>
      <c r="AF200" s="45"/>
      <c r="AG200" s="72"/>
      <c r="AH200" s="56"/>
      <c r="AI200" s="45"/>
      <c r="AJ200" s="13"/>
      <c r="AK200" s="12"/>
      <c r="AL200" s="12"/>
      <c r="AM200" s="24"/>
      <c r="AO200" s="12"/>
      <c r="AP200" s="13"/>
      <c r="AQ200" s="13"/>
      <c r="AR200" s="13">
        <v>2.63</v>
      </c>
      <c r="AS200" s="13"/>
      <c r="AT200" s="3"/>
      <c r="AU200" s="2"/>
      <c r="AV200" s="2"/>
      <c r="AY200" s="2"/>
    </row>
    <row r="201" spans="1:52" x14ac:dyDescent="0.25">
      <c r="A201" s="1" t="s">
        <v>2</v>
      </c>
      <c r="B201" s="2">
        <v>2.96</v>
      </c>
      <c r="C201" s="74">
        <f t="shared" si="27"/>
        <v>2.9768400000000002</v>
      </c>
      <c r="D201" s="70">
        <v>-111.462</v>
      </c>
      <c r="E201" s="10">
        <v>42.656999999999996</v>
      </c>
      <c r="F201" s="17">
        <v>3</v>
      </c>
      <c r="G201" s="1">
        <v>1981</v>
      </c>
      <c r="H201">
        <v>12</v>
      </c>
      <c r="I201">
        <v>9</v>
      </c>
      <c r="J201">
        <v>15</v>
      </c>
      <c r="K201">
        <v>3</v>
      </c>
      <c r="L201">
        <v>18.5</v>
      </c>
      <c r="M201" s="73">
        <f t="shared" si="28"/>
        <v>0.22500000000000001</v>
      </c>
      <c r="N201" s="2">
        <v>0.01</v>
      </c>
      <c r="O201" s="3" t="s">
        <v>235</v>
      </c>
      <c r="P201" s="80"/>
      <c r="Q201" s="67">
        <f>Y201</f>
        <v>2.9768400000000002</v>
      </c>
      <c r="R201" s="72">
        <f>X201</f>
        <v>0.22500000000000001</v>
      </c>
      <c r="S201" s="44"/>
      <c r="T201" s="14"/>
      <c r="V201" s="56"/>
      <c r="W201" s="58">
        <v>2.96</v>
      </c>
      <c r="X201" s="72">
        <v>0.22500000000000001</v>
      </c>
      <c r="Y201" s="56">
        <f t="shared" si="26"/>
        <v>2.9768400000000002</v>
      </c>
      <c r="Z201" s="42"/>
      <c r="AA201" s="72"/>
      <c r="AB201" s="56"/>
      <c r="AC201" s="44"/>
      <c r="AD201" s="72"/>
      <c r="AE201" s="56"/>
      <c r="AF201" s="45"/>
      <c r="AG201" s="72"/>
      <c r="AH201" s="56"/>
      <c r="AI201" s="45"/>
      <c r="AJ201" s="13"/>
      <c r="AK201" s="12"/>
      <c r="AL201" s="12"/>
      <c r="AM201" s="24"/>
      <c r="AO201" s="12"/>
      <c r="AP201" s="13"/>
      <c r="AQ201" s="13"/>
      <c r="AR201" s="13">
        <v>2.96</v>
      </c>
      <c r="AS201" s="13"/>
      <c r="AT201" s="3"/>
      <c r="AU201" s="2"/>
      <c r="AV201" s="2"/>
      <c r="AY201" s="2"/>
    </row>
    <row r="202" spans="1:52" x14ac:dyDescent="0.25">
      <c r="A202" s="1" t="s">
        <v>2</v>
      </c>
      <c r="B202" s="2">
        <v>2.64</v>
      </c>
      <c r="C202" s="74">
        <f t="shared" si="27"/>
        <v>2.6795599999999999</v>
      </c>
      <c r="D202" s="70">
        <v>-111.003</v>
      </c>
      <c r="E202" s="10">
        <v>42.887</v>
      </c>
      <c r="F202" s="17">
        <v>4</v>
      </c>
      <c r="G202" s="1">
        <v>1981</v>
      </c>
      <c r="H202">
        <v>12</v>
      </c>
      <c r="I202">
        <v>15</v>
      </c>
      <c r="J202">
        <v>14</v>
      </c>
      <c r="K202">
        <v>17</v>
      </c>
      <c r="L202">
        <v>59</v>
      </c>
      <c r="M202" s="73">
        <f t="shared" si="28"/>
        <v>0.22500000000000001</v>
      </c>
      <c r="N202" s="2">
        <v>0.01</v>
      </c>
      <c r="O202" s="3" t="s">
        <v>235</v>
      </c>
      <c r="P202" s="80"/>
      <c r="Q202" s="67">
        <f>Y202</f>
        <v>2.6795599999999999</v>
      </c>
      <c r="R202" s="72">
        <f>X202</f>
        <v>0.22500000000000001</v>
      </c>
      <c r="S202" s="44"/>
      <c r="T202" s="14"/>
      <c r="V202" s="56"/>
      <c r="W202" s="58">
        <v>2.64</v>
      </c>
      <c r="X202" s="72">
        <v>0.22500000000000001</v>
      </c>
      <c r="Y202" s="56">
        <f t="shared" si="26"/>
        <v>2.6795599999999999</v>
      </c>
      <c r="Z202" s="42"/>
      <c r="AA202" s="72"/>
      <c r="AB202" s="56"/>
      <c r="AC202" s="44"/>
      <c r="AD202" s="72"/>
      <c r="AE202" s="56"/>
      <c r="AF202" s="45"/>
      <c r="AG202" s="72"/>
      <c r="AH202" s="56"/>
      <c r="AI202" s="45"/>
      <c r="AJ202" s="13"/>
      <c r="AK202" s="12"/>
      <c r="AL202" s="12"/>
      <c r="AM202" s="24"/>
      <c r="AO202" s="12"/>
      <c r="AP202" s="13"/>
      <c r="AQ202" s="13"/>
      <c r="AR202" s="13">
        <v>2.64</v>
      </c>
      <c r="AS202" s="13"/>
      <c r="AT202" s="3"/>
      <c r="AU202" s="2"/>
      <c r="AV202" s="2"/>
      <c r="AY202" s="2"/>
    </row>
    <row r="203" spans="1:52" x14ac:dyDescent="0.25">
      <c r="A203" s="1" t="s">
        <v>2</v>
      </c>
      <c r="B203" s="2">
        <v>2.46</v>
      </c>
      <c r="C203" s="74">
        <f t="shared" si="27"/>
        <v>2.856482417290509</v>
      </c>
      <c r="D203" s="70">
        <v>-110.937</v>
      </c>
      <c r="E203" s="10">
        <v>42.884</v>
      </c>
      <c r="F203" s="17">
        <v>1</v>
      </c>
      <c r="G203" s="1">
        <v>1981</v>
      </c>
      <c r="H203">
        <v>12</v>
      </c>
      <c r="I203">
        <v>15</v>
      </c>
      <c r="J203">
        <v>15</v>
      </c>
      <c r="K203">
        <v>36</v>
      </c>
      <c r="L203">
        <v>20.399999999999999</v>
      </c>
      <c r="M203" s="73">
        <f t="shared" si="28"/>
        <v>0.16083765575665815</v>
      </c>
      <c r="N203" s="2">
        <v>0.01</v>
      </c>
      <c r="O203" s="3" t="s">
        <v>236</v>
      </c>
      <c r="P203" s="76">
        <f>1/((1/X203^2)+(1/AA203^2))</f>
        <v>2.586875150929727E-2</v>
      </c>
      <c r="Q203" s="67">
        <f>(P203/X203^2*Y203)+(P203/AA203^2*AB203)</f>
        <v>2.856482417290509</v>
      </c>
      <c r="R203" s="72">
        <f>SQRT(P203)</f>
        <v>0.16083765575665815</v>
      </c>
      <c r="S203" s="44"/>
      <c r="T203" s="14"/>
      <c r="V203" s="56"/>
      <c r="W203" s="58">
        <v>2.46</v>
      </c>
      <c r="X203" s="72">
        <v>0.22500000000000001</v>
      </c>
      <c r="Y203" s="56">
        <f t="shared" si="26"/>
        <v>2.51234</v>
      </c>
      <c r="Z203" s="58">
        <v>2.9</v>
      </c>
      <c r="AA203" s="72">
        <v>0.23</v>
      </c>
      <c r="AB203" s="56">
        <f>0.791*(Z203+0.09)+0.851</f>
        <v>3.2160899999999999</v>
      </c>
      <c r="AC203" s="44"/>
      <c r="AD203" s="72"/>
      <c r="AE203" s="56"/>
      <c r="AF203" s="45"/>
      <c r="AG203" s="72"/>
      <c r="AH203" s="56"/>
      <c r="AI203" s="45" t="s">
        <v>106</v>
      </c>
      <c r="AJ203" s="13"/>
      <c r="AK203" s="12"/>
      <c r="AL203" s="12"/>
      <c r="AM203" s="24">
        <v>2.9</v>
      </c>
      <c r="AO203" s="12"/>
      <c r="AP203" s="13"/>
      <c r="AQ203" s="13"/>
      <c r="AR203" s="13">
        <v>2.46</v>
      </c>
      <c r="AS203" s="13"/>
      <c r="AT203" s="3"/>
      <c r="AU203" s="2"/>
      <c r="AV203" s="2"/>
      <c r="AY203" s="2"/>
    </row>
    <row r="204" spans="1:52" x14ac:dyDescent="0.25">
      <c r="A204" s="1" t="s">
        <v>1</v>
      </c>
      <c r="B204" s="2">
        <v>3.6</v>
      </c>
      <c r="C204" s="74">
        <f t="shared" si="27"/>
        <v>3.76979</v>
      </c>
      <c r="D204" s="70">
        <v>-114.98</v>
      </c>
      <c r="E204" s="10">
        <v>37.210999999999999</v>
      </c>
      <c r="F204" s="17">
        <v>5</v>
      </c>
      <c r="G204" s="1">
        <v>1981</v>
      </c>
      <c r="H204">
        <v>12</v>
      </c>
      <c r="I204">
        <v>28</v>
      </c>
      <c r="J204">
        <v>22</v>
      </c>
      <c r="K204">
        <v>45</v>
      </c>
      <c r="L204">
        <v>42.2</v>
      </c>
      <c r="M204" s="73">
        <f t="shared" si="28"/>
        <v>0.23</v>
      </c>
      <c r="N204" s="2">
        <v>0.01</v>
      </c>
      <c r="O204" s="3" t="s">
        <v>235</v>
      </c>
      <c r="P204" s="80"/>
      <c r="Q204" s="67">
        <f>AB204</f>
        <v>3.76979</v>
      </c>
      <c r="R204" s="72">
        <f>AA204</f>
        <v>0.23</v>
      </c>
      <c r="S204" s="44"/>
      <c r="T204" s="14"/>
      <c r="V204" s="56"/>
      <c r="W204" s="42"/>
      <c r="Y204" s="56"/>
      <c r="Z204" s="58">
        <v>3.6</v>
      </c>
      <c r="AA204" s="72">
        <v>0.23</v>
      </c>
      <c r="AB204" s="56">
        <f>0.791*(Z204+0.09)+0.851</f>
        <v>3.76979</v>
      </c>
      <c r="AC204" s="44"/>
      <c r="AD204" s="72"/>
      <c r="AE204" s="56"/>
      <c r="AF204" s="45"/>
      <c r="AG204" s="72"/>
      <c r="AH204" s="56"/>
      <c r="AI204" s="45" t="s">
        <v>15</v>
      </c>
      <c r="AJ204" s="13">
        <v>0</v>
      </c>
      <c r="AK204" s="12">
        <v>0</v>
      </c>
      <c r="AL204" s="12">
        <v>0</v>
      </c>
      <c r="AM204" s="24">
        <v>3.6</v>
      </c>
      <c r="AO204" s="12">
        <v>41</v>
      </c>
      <c r="AP204" s="13">
        <v>4</v>
      </c>
      <c r="AQ204" s="13"/>
      <c r="AR204" s="13"/>
      <c r="AS204" s="13"/>
      <c r="AT204" s="3"/>
      <c r="AU204" s="2"/>
      <c r="AV204" s="2"/>
      <c r="AY204" s="2"/>
    </row>
    <row r="205" spans="1:52" x14ac:dyDescent="0.25">
      <c r="A205" s="1" t="s">
        <v>2</v>
      </c>
      <c r="B205" s="31">
        <v>2.48</v>
      </c>
      <c r="C205" s="74">
        <f t="shared" si="27"/>
        <v>2.5309200000000001</v>
      </c>
      <c r="D205" s="70">
        <v>-111.758</v>
      </c>
      <c r="E205" s="10">
        <v>42.673999999999999</v>
      </c>
      <c r="F205" s="17">
        <v>0</v>
      </c>
      <c r="G205" s="1">
        <v>1982</v>
      </c>
      <c r="H205">
        <v>2</v>
      </c>
      <c r="I205">
        <v>3</v>
      </c>
      <c r="J205">
        <v>6</v>
      </c>
      <c r="K205">
        <v>15</v>
      </c>
      <c r="L205">
        <v>23.7</v>
      </c>
      <c r="M205" s="73">
        <f t="shared" si="28"/>
        <v>0.22500000000000001</v>
      </c>
      <c r="N205" s="2">
        <v>0.01</v>
      </c>
      <c r="O205" s="3" t="s">
        <v>235</v>
      </c>
      <c r="P205" s="80"/>
      <c r="Q205" s="67">
        <f>Y205</f>
        <v>2.5309200000000001</v>
      </c>
      <c r="R205" s="72">
        <f>X205</f>
        <v>0.22500000000000001</v>
      </c>
      <c r="S205" s="44"/>
      <c r="T205" s="14"/>
      <c r="V205" s="56"/>
      <c r="W205" s="58">
        <v>2.48</v>
      </c>
      <c r="X205" s="72">
        <v>0.22500000000000001</v>
      </c>
      <c r="Y205" s="56">
        <f>0.929*W205+0.227</f>
        <v>2.5309200000000001</v>
      </c>
      <c r="Z205" s="42"/>
      <c r="AA205" s="72"/>
      <c r="AB205" s="56"/>
      <c r="AC205" s="44"/>
      <c r="AD205" s="72"/>
      <c r="AE205" s="56"/>
      <c r="AF205" s="45"/>
      <c r="AG205" s="72"/>
      <c r="AH205" s="56"/>
      <c r="AI205" s="45"/>
      <c r="AJ205" s="13"/>
      <c r="AK205" s="12"/>
      <c r="AL205" s="12"/>
      <c r="AM205" s="24"/>
      <c r="AO205" s="12"/>
      <c r="AP205" s="13"/>
      <c r="AQ205" s="13"/>
      <c r="AR205" s="24">
        <v>2.48</v>
      </c>
      <c r="AS205" s="13"/>
      <c r="AT205" s="3"/>
      <c r="AU205" s="2"/>
      <c r="AV205" s="2"/>
      <c r="AY205" s="2"/>
    </row>
    <row r="206" spans="1:52" x14ac:dyDescent="0.25">
      <c r="A206" s="1" t="s">
        <v>1</v>
      </c>
      <c r="B206" s="2">
        <v>3.6</v>
      </c>
      <c r="C206" s="74">
        <f t="shared" si="27"/>
        <v>3.4215672228930205</v>
      </c>
      <c r="D206" s="70">
        <v>-111.04</v>
      </c>
      <c r="E206" s="10">
        <v>42.99</v>
      </c>
      <c r="F206" s="17">
        <v>5</v>
      </c>
      <c r="G206" s="1">
        <v>1982</v>
      </c>
      <c r="H206">
        <v>3</v>
      </c>
      <c r="I206">
        <v>1</v>
      </c>
      <c r="J206">
        <v>10</v>
      </c>
      <c r="K206">
        <v>43</v>
      </c>
      <c r="L206">
        <v>6.2</v>
      </c>
      <c r="M206" s="73">
        <f t="shared" si="28"/>
        <v>0.16083765575665815</v>
      </c>
      <c r="N206" s="2">
        <v>0.01</v>
      </c>
      <c r="O206" s="3" t="s">
        <v>236</v>
      </c>
      <c r="P206" s="76">
        <f>1/((1/X206^2)+(1/AA206^2))</f>
        <v>2.586875150929727E-2</v>
      </c>
      <c r="Q206" s="67">
        <f>(P206/X206^2*Y206)+(P206/AA206^2*AB206)</f>
        <v>3.4215672228930205</v>
      </c>
      <c r="R206" s="72">
        <f>SQRT(P206)</f>
        <v>0.16083765575665815</v>
      </c>
      <c r="S206" s="44"/>
      <c r="T206" s="14"/>
      <c r="V206" s="56"/>
      <c r="W206" s="58">
        <v>3.08</v>
      </c>
      <c r="X206" s="72">
        <v>0.22500000000000001</v>
      </c>
      <c r="Y206" s="56">
        <f>0.929*W206+0.227</f>
        <v>3.08832</v>
      </c>
      <c r="Z206" s="58">
        <v>3.6</v>
      </c>
      <c r="AA206" s="72">
        <v>0.23</v>
      </c>
      <c r="AB206" s="56">
        <f>0.791*(Z206+0.09)+0.851</f>
        <v>3.76979</v>
      </c>
      <c r="AC206" s="44"/>
      <c r="AD206" s="72"/>
      <c r="AE206" s="56"/>
      <c r="AF206" s="45"/>
      <c r="AG206" s="72"/>
      <c r="AH206" s="56"/>
      <c r="AI206" s="45" t="s">
        <v>15</v>
      </c>
      <c r="AJ206" s="13">
        <v>0</v>
      </c>
      <c r="AK206" s="12">
        <v>0</v>
      </c>
      <c r="AL206" s="12">
        <v>0</v>
      </c>
      <c r="AM206" s="24">
        <v>3.6</v>
      </c>
      <c r="AO206" s="12">
        <v>457</v>
      </c>
      <c r="AP206" s="13">
        <v>5</v>
      </c>
      <c r="AQ206" s="13"/>
      <c r="AR206" s="13">
        <v>3.08</v>
      </c>
      <c r="AS206" s="13"/>
      <c r="AT206" s="3"/>
      <c r="AU206" s="2"/>
      <c r="AV206" s="2"/>
      <c r="AY206" s="2"/>
    </row>
    <row r="207" spans="1:52" x14ac:dyDescent="0.25">
      <c r="A207" s="1" t="s">
        <v>2</v>
      </c>
      <c r="B207" s="2">
        <v>3.65</v>
      </c>
      <c r="C207" s="74">
        <f t="shared" si="27"/>
        <v>3.6178499999999998</v>
      </c>
      <c r="D207" s="70">
        <v>-111.251</v>
      </c>
      <c r="E207" s="10">
        <v>42.689</v>
      </c>
      <c r="F207" s="17">
        <v>0</v>
      </c>
      <c r="G207" s="1">
        <v>1982</v>
      </c>
      <c r="H207">
        <v>5</v>
      </c>
      <c r="I207">
        <v>30</v>
      </c>
      <c r="J207">
        <v>11</v>
      </c>
      <c r="K207">
        <v>6</v>
      </c>
      <c r="L207">
        <v>42.8</v>
      </c>
      <c r="M207" s="73">
        <f t="shared" si="28"/>
        <v>0.22500000000000001</v>
      </c>
      <c r="N207" s="2">
        <v>0.01</v>
      </c>
      <c r="O207" s="3" t="s">
        <v>235</v>
      </c>
      <c r="P207" s="80"/>
      <c r="Q207" s="67">
        <f>Y207</f>
        <v>3.6178499999999998</v>
      </c>
      <c r="R207" s="72">
        <f>X207</f>
        <v>0.22500000000000001</v>
      </c>
      <c r="S207" s="44"/>
      <c r="T207" s="14"/>
      <c r="V207" s="56"/>
      <c r="W207" s="58">
        <v>3.65</v>
      </c>
      <c r="X207" s="72">
        <v>0.22500000000000001</v>
      </c>
      <c r="Y207" s="56">
        <f>0.929*W207+0.227</f>
        <v>3.6178499999999998</v>
      </c>
      <c r="Z207" s="42"/>
      <c r="AA207" s="72"/>
      <c r="AB207" s="56"/>
      <c r="AC207" s="44"/>
      <c r="AD207" s="72"/>
      <c r="AE207" s="56"/>
      <c r="AF207" s="45"/>
      <c r="AG207" s="72"/>
      <c r="AH207" s="56"/>
      <c r="AI207" s="45"/>
      <c r="AJ207" s="13"/>
      <c r="AK207" s="12"/>
      <c r="AL207" s="12" t="s">
        <v>77</v>
      </c>
      <c r="AM207" s="24"/>
      <c r="AO207" s="12"/>
      <c r="AP207" s="13"/>
      <c r="AQ207" s="13"/>
      <c r="AR207" s="13">
        <v>3.65</v>
      </c>
      <c r="AS207" s="13"/>
      <c r="AT207" s="3"/>
      <c r="AU207" s="2"/>
      <c r="AV207" s="2"/>
      <c r="AY207" s="2"/>
    </row>
    <row r="208" spans="1:52" x14ac:dyDescent="0.25">
      <c r="A208" s="1" t="s">
        <v>2</v>
      </c>
      <c r="B208" s="2">
        <v>3.03</v>
      </c>
      <c r="C208" s="74">
        <f t="shared" si="27"/>
        <v>3.0418699999999999</v>
      </c>
      <c r="D208" s="70">
        <v>-111.235</v>
      </c>
      <c r="E208" s="10">
        <v>42.661000000000001</v>
      </c>
      <c r="F208" s="17">
        <v>1</v>
      </c>
      <c r="G208" s="1">
        <v>1982</v>
      </c>
      <c r="H208">
        <v>5</v>
      </c>
      <c r="I208">
        <v>30</v>
      </c>
      <c r="J208">
        <v>11</v>
      </c>
      <c r="K208">
        <v>55</v>
      </c>
      <c r="L208">
        <v>31.8</v>
      </c>
      <c r="M208" s="73">
        <f t="shared" si="28"/>
        <v>0.22500000000000001</v>
      </c>
      <c r="N208" s="2">
        <v>0.01</v>
      </c>
      <c r="O208" s="3" t="s">
        <v>235</v>
      </c>
      <c r="P208" s="80"/>
      <c r="Q208" s="67">
        <f>Y208</f>
        <v>3.0418699999999999</v>
      </c>
      <c r="R208" s="72">
        <f>X208</f>
        <v>0.22500000000000001</v>
      </c>
      <c r="S208" s="44"/>
      <c r="T208" s="14"/>
      <c r="V208" s="56"/>
      <c r="W208" s="58">
        <v>3.03</v>
      </c>
      <c r="X208" s="72">
        <v>0.22500000000000001</v>
      </c>
      <c r="Y208" s="56">
        <f>0.929*W208+0.227</f>
        <v>3.0418699999999999</v>
      </c>
      <c r="Z208" s="42"/>
      <c r="AA208" s="72"/>
      <c r="AB208" s="56"/>
      <c r="AC208" s="44"/>
      <c r="AD208" s="72"/>
      <c r="AE208" s="56"/>
      <c r="AF208" s="45"/>
      <c r="AG208" s="72"/>
      <c r="AH208" s="56"/>
      <c r="AI208" s="45"/>
      <c r="AJ208" s="13"/>
      <c r="AK208" s="12"/>
      <c r="AL208" s="12" t="s">
        <v>99</v>
      </c>
      <c r="AM208" s="24"/>
      <c r="AO208" s="12"/>
      <c r="AP208" s="13"/>
      <c r="AQ208" s="13"/>
      <c r="AR208" s="13">
        <v>3.03</v>
      </c>
      <c r="AS208" s="13"/>
      <c r="AT208" s="3"/>
      <c r="AU208" s="2"/>
      <c r="AV208" s="2"/>
      <c r="AY208" s="2"/>
    </row>
    <row r="209" spans="1:52" ht="30" customHeight="1" x14ac:dyDescent="0.25">
      <c r="A209" s="1" t="s">
        <v>0</v>
      </c>
      <c r="B209" s="2">
        <v>4.37</v>
      </c>
      <c r="C209" s="74">
        <f t="shared" si="27"/>
        <v>3.8637608000000001</v>
      </c>
      <c r="D209" s="70">
        <v>-114.992</v>
      </c>
      <c r="E209" s="10">
        <v>37.659999999999997</v>
      </c>
      <c r="F209" s="17">
        <v>9</v>
      </c>
      <c r="G209" s="1">
        <v>1982</v>
      </c>
      <c r="H209">
        <v>7</v>
      </c>
      <c r="I209">
        <v>6</v>
      </c>
      <c r="J209">
        <v>2</v>
      </c>
      <c r="K209">
        <v>10</v>
      </c>
      <c r="L209">
        <v>47.2</v>
      </c>
      <c r="M209" s="73">
        <f t="shared" si="28"/>
        <v>0.34599999999999997</v>
      </c>
      <c r="N209" s="2">
        <v>0.01</v>
      </c>
      <c r="O209" s="3" t="s">
        <v>235</v>
      </c>
      <c r="P209" s="80"/>
      <c r="Q209" s="67">
        <f>AE209</f>
        <v>3.8637608000000001</v>
      </c>
      <c r="R209" s="72">
        <f>AD209</f>
        <v>0.34599999999999997</v>
      </c>
      <c r="S209" s="44"/>
      <c r="T209" s="14"/>
      <c r="V209" s="56"/>
      <c r="W209" s="42"/>
      <c r="Y209" s="56"/>
      <c r="Z209" s="42"/>
      <c r="AA209" s="72"/>
      <c r="AB209" s="56"/>
      <c r="AC209" s="57">
        <v>4.0999999999999996</v>
      </c>
      <c r="AD209" s="72">
        <v>0.34599999999999997</v>
      </c>
      <c r="AE209" s="56">
        <f>0.791*(1.088*AC209-0.652)+0.851</f>
        <v>3.8637608000000001</v>
      </c>
      <c r="AF209" s="45"/>
      <c r="AG209" s="72"/>
      <c r="AH209" s="56"/>
      <c r="AI209" s="45" t="s">
        <v>32</v>
      </c>
      <c r="AJ209" s="13">
        <v>4.0999999999999996</v>
      </c>
      <c r="AK209" s="12"/>
      <c r="AL209" s="12"/>
      <c r="AM209" s="24"/>
      <c r="AO209" s="12"/>
      <c r="AP209" s="13"/>
      <c r="AQ209" s="13"/>
      <c r="AR209" s="13"/>
      <c r="AS209" s="13"/>
      <c r="AT209" s="3"/>
      <c r="AU209" s="2"/>
      <c r="AV209" s="2"/>
      <c r="AY209" s="2"/>
      <c r="AZ209" s="22" t="s">
        <v>238</v>
      </c>
    </row>
    <row r="210" spans="1:52" x14ac:dyDescent="0.25">
      <c r="A210" s="1" t="s">
        <v>2</v>
      </c>
      <c r="B210" s="2">
        <v>2.5099999999999998</v>
      </c>
      <c r="C210" s="74">
        <f t="shared" si="27"/>
        <v>2.5587899999999997</v>
      </c>
      <c r="D210" s="70">
        <v>-114.26900000000001</v>
      </c>
      <c r="E210" s="10">
        <v>40.921999999999997</v>
      </c>
      <c r="F210" s="17">
        <v>3</v>
      </c>
      <c r="G210" s="1">
        <v>1982</v>
      </c>
      <c r="H210">
        <v>7</v>
      </c>
      <c r="I210">
        <v>21</v>
      </c>
      <c r="J210">
        <v>12</v>
      </c>
      <c r="K210">
        <v>0</v>
      </c>
      <c r="L210">
        <v>37.4</v>
      </c>
      <c r="M210" s="73">
        <f t="shared" si="28"/>
        <v>0.22500000000000001</v>
      </c>
      <c r="N210" s="2">
        <v>0.01</v>
      </c>
      <c r="O210" s="3" t="s">
        <v>235</v>
      </c>
      <c r="P210" s="80"/>
      <c r="Q210" s="67">
        <f>Y210</f>
        <v>2.5587899999999997</v>
      </c>
      <c r="R210" s="72">
        <f>X210</f>
        <v>0.22500000000000001</v>
      </c>
      <c r="S210" s="44"/>
      <c r="T210" s="14"/>
      <c r="V210" s="56"/>
      <c r="W210" s="58">
        <v>2.5099999999999998</v>
      </c>
      <c r="X210" s="72">
        <v>0.22500000000000001</v>
      </c>
      <c r="Y210" s="56">
        <f>0.929*W210+0.227</f>
        <v>2.5587899999999997</v>
      </c>
      <c r="Z210" s="42"/>
      <c r="AA210" s="72"/>
      <c r="AB210" s="56"/>
      <c r="AC210" s="44"/>
      <c r="AD210" s="72"/>
      <c r="AE210" s="56"/>
      <c r="AF210" s="45"/>
      <c r="AG210" s="72"/>
      <c r="AH210" s="56"/>
      <c r="AI210" s="45"/>
      <c r="AJ210" s="13"/>
      <c r="AK210" s="12"/>
      <c r="AL210" s="12"/>
      <c r="AM210" s="24"/>
      <c r="AO210" s="12"/>
      <c r="AP210" s="13"/>
      <c r="AQ210" s="13"/>
      <c r="AR210" s="13">
        <v>2.5099999999999998</v>
      </c>
      <c r="AS210" s="13"/>
      <c r="AT210" s="3"/>
      <c r="AU210" s="2"/>
      <c r="AV210" s="2"/>
      <c r="AY210" s="2"/>
    </row>
    <row r="211" spans="1:52" x14ac:dyDescent="0.25">
      <c r="A211" s="1" t="s">
        <v>1</v>
      </c>
      <c r="B211" s="2">
        <v>3.2</v>
      </c>
      <c r="C211" s="74">
        <f t="shared" si="27"/>
        <v>3.4533900000000002</v>
      </c>
      <c r="D211" s="70">
        <v>-108.85</v>
      </c>
      <c r="E211" s="10">
        <v>42.72</v>
      </c>
      <c r="F211" s="17">
        <v>5</v>
      </c>
      <c r="G211" s="1">
        <v>1982</v>
      </c>
      <c r="H211">
        <v>8</v>
      </c>
      <c r="I211">
        <v>31</v>
      </c>
      <c r="J211">
        <v>22</v>
      </c>
      <c r="K211">
        <v>2</v>
      </c>
      <c r="L211">
        <v>18.5</v>
      </c>
      <c r="M211" s="73">
        <f t="shared" si="28"/>
        <v>0.23</v>
      </c>
      <c r="N211" s="2">
        <v>0.01</v>
      </c>
      <c r="O211" s="3" t="s">
        <v>235</v>
      </c>
      <c r="P211" s="80"/>
      <c r="Q211" s="67">
        <f>AB211</f>
        <v>3.4533900000000002</v>
      </c>
      <c r="R211" s="72">
        <f>AA211</f>
        <v>0.23</v>
      </c>
      <c r="S211" s="44"/>
      <c r="T211" s="14"/>
      <c r="V211" s="56"/>
      <c r="W211" s="42"/>
      <c r="Y211" s="56"/>
      <c r="Z211" s="58">
        <v>3.2</v>
      </c>
      <c r="AA211" s="72">
        <v>0.23</v>
      </c>
      <c r="AB211" s="56">
        <f>0.791*(Z211+0.09)+0.851</f>
        <v>3.4533900000000002</v>
      </c>
      <c r="AC211" s="44"/>
      <c r="AD211" s="72"/>
      <c r="AE211" s="56"/>
      <c r="AF211" s="45"/>
      <c r="AG211" s="72"/>
      <c r="AH211" s="56"/>
      <c r="AI211" s="45" t="s">
        <v>29</v>
      </c>
      <c r="AJ211" s="13">
        <v>0</v>
      </c>
      <c r="AK211" s="12">
        <v>0</v>
      </c>
      <c r="AL211" s="12">
        <v>0</v>
      </c>
      <c r="AM211" s="24">
        <v>3.2</v>
      </c>
      <c r="AO211" s="12">
        <v>460</v>
      </c>
      <c r="AP211" s="13">
        <v>4</v>
      </c>
      <c r="AQ211" s="13"/>
      <c r="AR211" s="13"/>
      <c r="AS211" s="13"/>
      <c r="AT211" s="14"/>
      <c r="AU211" s="2"/>
      <c r="AV211" s="2"/>
      <c r="AY211" s="2"/>
    </row>
    <row r="212" spans="1:52" ht="15" customHeight="1" x14ac:dyDescent="0.25">
      <c r="A212" s="1" t="s">
        <v>2</v>
      </c>
      <c r="B212" s="2">
        <v>2.63</v>
      </c>
      <c r="C212" s="74">
        <f t="shared" si="27"/>
        <v>3.1692679473557108</v>
      </c>
      <c r="D212" s="70">
        <v>-111.42700000000001</v>
      </c>
      <c r="E212" s="10">
        <v>42.652000000000001</v>
      </c>
      <c r="F212" s="17">
        <v>1</v>
      </c>
      <c r="G212" s="1">
        <v>1982</v>
      </c>
      <c r="H212">
        <v>9</v>
      </c>
      <c r="I212">
        <v>30</v>
      </c>
      <c r="J212">
        <v>2</v>
      </c>
      <c r="K212">
        <v>27</v>
      </c>
      <c r="L212">
        <v>20.2</v>
      </c>
      <c r="M212" s="73">
        <f t="shared" si="28"/>
        <v>0.16083765575665815</v>
      </c>
      <c r="N212" s="2">
        <v>0.01</v>
      </c>
      <c r="O212" s="3" t="s">
        <v>236</v>
      </c>
      <c r="P212" s="76">
        <f>1/((1/X212^2)+(1/AA212^2))</f>
        <v>2.586875150929727E-2</v>
      </c>
      <c r="Q212" s="67">
        <f>(P212/X212^2*Y212)+(P212/AA212^2*AB212)</f>
        <v>3.1692679473557108</v>
      </c>
      <c r="R212" s="72">
        <f>SQRT(P212)</f>
        <v>0.16083765575665815</v>
      </c>
      <c r="S212" s="44"/>
      <c r="T212" s="14"/>
      <c r="V212" s="56"/>
      <c r="W212" s="58">
        <v>2.63</v>
      </c>
      <c r="X212" s="72">
        <v>0.22500000000000001</v>
      </c>
      <c r="Y212" s="56">
        <f t="shared" ref="Y212:Y243" si="29">0.929*W212+0.227</f>
        <v>2.6702699999999999</v>
      </c>
      <c r="Z212" s="58">
        <v>3.5</v>
      </c>
      <c r="AA212" s="72">
        <v>0.23</v>
      </c>
      <c r="AB212" s="56">
        <f>0.791*(Z212+0.09)+0.851</f>
        <v>3.69069</v>
      </c>
      <c r="AC212" s="44"/>
      <c r="AD212" s="72"/>
      <c r="AE212" s="56"/>
      <c r="AF212" s="45"/>
      <c r="AG212" s="72"/>
      <c r="AH212" s="56"/>
      <c r="AI212" s="45" t="s">
        <v>43</v>
      </c>
      <c r="AJ212" s="13"/>
      <c r="AK212" s="12"/>
      <c r="AL212" s="12" t="s">
        <v>157</v>
      </c>
      <c r="AM212" s="24">
        <v>3.5</v>
      </c>
      <c r="AO212" s="12"/>
      <c r="AP212" s="13"/>
      <c r="AQ212" s="13"/>
      <c r="AR212" s="13">
        <v>2.63</v>
      </c>
      <c r="AS212" s="13"/>
      <c r="AT212" s="3"/>
      <c r="AU212" s="2"/>
      <c r="AV212" s="2"/>
      <c r="AY212" s="2"/>
      <c r="AZ212" s="22" t="s">
        <v>173</v>
      </c>
    </row>
    <row r="213" spans="1:52" x14ac:dyDescent="0.25">
      <c r="A213" s="1" t="s">
        <v>2</v>
      </c>
      <c r="B213" s="2">
        <v>2.84</v>
      </c>
      <c r="C213" s="74">
        <f t="shared" si="27"/>
        <v>3.0755521637285677</v>
      </c>
      <c r="D213" s="70">
        <v>-111.09099999999999</v>
      </c>
      <c r="E213" s="10">
        <v>43.006999999999998</v>
      </c>
      <c r="F213" s="17">
        <v>1</v>
      </c>
      <c r="G213" s="1">
        <v>1982</v>
      </c>
      <c r="H213">
        <v>10</v>
      </c>
      <c r="I213">
        <v>7</v>
      </c>
      <c r="J213">
        <v>9</v>
      </c>
      <c r="K213">
        <v>26</v>
      </c>
      <c r="L213">
        <v>3.2</v>
      </c>
      <c r="M213" s="73">
        <f t="shared" si="28"/>
        <v>0.16083765575665815</v>
      </c>
      <c r="N213" s="2">
        <v>0.01</v>
      </c>
      <c r="O213" s="3" t="s">
        <v>236</v>
      </c>
      <c r="P213" s="76">
        <f>1/((1/X213^2)+(1/AA213^2))</f>
        <v>2.586875150929727E-2</v>
      </c>
      <c r="Q213" s="67">
        <f>(P213/X213^2*Y213)+(P213/AA213^2*AB213)</f>
        <v>3.0755521637285677</v>
      </c>
      <c r="R213" s="72">
        <f>SQRT(P213)</f>
        <v>0.16083765575665815</v>
      </c>
      <c r="S213" s="44"/>
      <c r="T213" s="14"/>
      <c r="V213" s="56"/>
      <c r="W213" s="58">
        <v>2.84</v>
      </c>
      <c r="X213" s="72">
        <v>0.22500000000000001</v>
      </c>
      <c r="Y213" s="56">
        <f t="shared" si="29"/>
        <v>2.8653599999999999</v>
      </c>
      <c r="Z213" s="58">
        <v>3</v>
      </c>
      <c r="AA213" s="72">
        <v>0.23</v>
      </c>
      <c r="AB213" s="56">
        <f>0.791*(Z213+0.09)+0.851</f>
        <v>3.2951899999999998</v>
      </c>
      <c r="AC213" s="44"/>
      <c r="AD213" s="72"/>
      <c r="AE213" s="56"/>
      <c r="AF213" s="45"/>
      <c r="AG213" s="72"/>
      <c r="AH213" s="56"/>
      <c r="AI213" s="45" t="s">
        <v>21</v>
      </c>
      <c r="AJ213" s="13"/>
      <c r="AK213" s="12"/>
      <c r="AL213" s="12"/>
      <c r="AM213" s="24">
        <v>3</v>
      </c>
      <c r="AO213" s="12"/>
      <c r="AP213" s="13"/>
      <c r="AQ213" s="13"/>
      <c r="AR213" s="13">
        <v>2.84</v>
      </c>
      <c r="AS213" s="13"/>
      <c r="AT213" s="3"/>
      <c r="AU213" s="2"/>
      <c r="AV213" s="2"/>
      <c r="AY213" s="2"/>
    </row>
    <row r="214" spans="1:52" ht="15" customHeight="1" x14ac:dyDescent="0.25">
      <c r="A214" s="1" t="s">
        <v>2</v>
      </c>
      <c r="B214" s="2">
        <v>2.81</v>
      </c>
      <c r="C214" s="74">
        <f t="shared" si="27"/>
        <v>2.8374899999999998</v>
      </c>
      <c r="D214" s="70">
        <v>-111.462</v>
      </c>
      <c r="E214" s="10">
        <v>42.634999999999998</v>
      </c>
      <c r="F214" s="17">
        <v>1</v>
      </c>
      <c r="G214" s="1">
        <v>1982</v>
      </c>
      <c r="H214">
        <v>10</v>
      </c>
      <c r="I214">
        <v>8</v>
      </c>
      <c r="J214">
        <v>9</v>
      </c>
      <c r="K214">
        <v>53</v>
      </c>
      <c r="L214">
        <v>31.3</v>
      </c>
      <c r="M214" s="73">
        <f t="shared" si="28"/>
        <v>0.22500000000000001</v>
      </c>
      <c r="N214" s="2">
        <v>0.01</v>
      </c>
      <c r="O214" s="3" t="s">
        <v>235</v>
      </c>
      <c r="P214" s="80"/>
      <c r="Q214" s="67">
        <f>Y214</f>
        <v>2.8374899999999998</v>
      </c>
      <c r="R214" s="72">
        <f>X214</f>
        <v>0.22500000000000001</v>
      </c>
      <c r="S214" s="44"/>
      <c r="T214" s="14"/>
      <c r="V214" s="56"/>
      <c r="W214" s="58">
        <v>2.81</v>
      </c>
      <c r="X214" s="72">
        <v>0.22500000000000001</v>
      </c>
      <c r="Y214" s="56">
        <f t="shared" si="29"/>
        <v>2.8374899999999998</v>
      </c>
      <c r="Z214" s="42"/>
      <c r="AA214" s="72"/>
      <c r="AB214" s="56"/>
      <c r="AC214" s="44"/>
      <c r="AD214" s="72"/>
      <c r="AE214" s="56"/>
      <c r="AF214" s="45"/>
      <c r="AG214" s="72"/>
      <c r="AH214" s="56"/>
      <c r="AI214" s="45" t="s">
        <v>126</v>
      </c>
      <c r="AJ214" s="13"/>
      <c r="AK214" s="12"/>
      <c r="AL214" s="12" t="s">
        <v>157</v>
      </c>
      <c r="AM214" s="24"/>
      <c r="AO214" s="12"/>
      <c r="AP214" s="13"/>
      <c r="AQ214" s="13"/>
      <c r="AR214" s="13">
        <v>2.81</v>
      </c>
      <c r="AS214" s="13"/>
      <c r="AT214" s="3"/>
      <c r="AU214" s="2"/>
      <c r="AV214" s="2"/>
      <c r="AY214" s="2"/>
      <c r="AZ214" s="22" t="s">
        <v>174</v>
      </c>
    </row>
    <row r="215" spans="1:52" ht="27" customHeight="1" x14ac:dyDescent="0.25">
      <c r="A215" s="1" t="s">
        <v>2</v>
      </c>
      <c r="B215" s="2">
        <v>2.94</v>
      </c>
      <c r="C215" s="74">
        <f t="shared" si="27"/>
        <v>2.9582600000000001</v>
      </c>
      <c r="D215" s="70">
        <v>-111.459</v>
      </c>
      <c r="E215" s="10">
        <v>42.631999999999998</v>
      </c>
      <c r="F215" s="17">
        <v>0</v>
      </c>
      <c r="G215" s="1">
        <v>1982</v>
      </c>
      <c r="H215">
        <v>10</v>
      </c>
      <c r="I215">
        <v>8</v>
      </c>
      <c r="J215">
        <v>10</v>
      </c>
      <c r="K215">
        <v>6</v>
      </c>
      <c r="L215">
        <v>57.9</v>
      </c>
      <c r="M215" s="73">
        <f t="shared" si="28"/>
        <v>0.22500000000000001</v>
      </c>
      <c r="N215" s="2">
        <v>0.01</v>
      </c>
      <c r="O215" s="3" t="s">
        <v>235</v>
      </c>
      <c r="P215" s="80"/>
      <c r="Q215" s="67">
        <f>Y215</f>
        <v>2.9582600000000001</v>
      </c>
      <c r="R215" s="72">
        <f>X215</f>
        <v>0.22500000000000001</v>
      </c>
      <c r="S215" s="44"/>
      <c r="T215" s="14"/>
      <c r="V215" s="56"/>
      <c r="W215" s="58">
        <v>2.94</v>
      </c>
      <c r="X215" s="72">
        <v>0.22500000000000001</v>
      </c>
      <c r="Y215" s="56">
        <f t="shared" si="29"/>
        <v>2.9582600000000001</v>
      </c>
      <c r="Z215" s="42"/>
      <c r="AA215" s="72"/>
      <c r="AB215" s="56"/>
      <c r="AC215" s="44"/>
      <c r="AD215" s="72"/>
      <c r="AE215" s="56"/>
      <c r="AF215" s="45"/>
      <c r="AG215" s="72"/>
      <c r="AH215" s="56"/>
      <c r="AI215" s="45" t="s">
        <v>131</v>
      </c>
      <c r="AJ215" s="13"/>
      <c r="AK215" s="12"/>
      <c r="AL215" s="12" t="s">
        <v>176</v>
      </c>
      <c r="AM215" s="24"/>
      <c r="AO215" s="12"/>
      <c r="AP215" s="13"/>
      <c r="AQ215" s="13"/>
      <c r="AR215" s="13">
        <v>2.94</v>
      </c>
      <c r="AS215" s="13"/>
      <c r="AT215" s="3"/>
      <c r="AU215" s="2"/>
      <c r="AV215" s="2"/>
      <c r="AY215" s="2"/>
      <c r="AZ215" s="22" t="s">
        <v>175</v>
      </c>
    </row>
    <row r="216" spans="1:52" ht="27" customHeight="1" x14ac:dyDescent="0.25">
      <c r="A216" s="1" t="s">
        <v>2</v>
      </c>
      <c r="B216" s="2">
        <v>2.96</v>
      </c>
      <c r="C216" s="74">
        <f t="shared" si="27"/>
        <v>2.9768400000000002</v>
      </c>
      <c r="D216" s="70">
        <v>-111.46299999999999</v>
      </c>
      <c r="E216" s="10">
        <v>42.637999999999998</v>
      </c>
      <c r="F216" s="17">
        <v>0</v>
      </c>
      <c r="G216" s="1">
        <v>1982</v>
      </c>
      <c r="H216">
        <v>10</v>
      </c>
      <c r="I216">
        <v>8</v>
      </c>
      <c r="J216">
        <v>16</v>
      </c>
      <c r="K216">
        <v>4</v>
      </c>
      <c r="L216">
        <v>8.1999999999999993</v>
      </c>
      <c r="M216" s="73">
        <f t="shared" si="28"/>
        <v>0.22500000000000001</v>
      </c>
      <c r="N216" s="2">
        <v>0.01</v>
      </c>
      <c r="O216" s="3" t="s">
        <v>235</v>
      </c>
      <c r="P216" s="80"/>
      <c r="Q216" s="67">
        <f>Y216</f>
        <v>2.9768400000000002</v>
      </c>
      <c r="R216" s="72">
        <f>X216</f>
        <v>0.22500000000000001</v>
      </c>
      <c r="S216" s="44"/>
      <c r="T216" s="14"/>
      <c r="V216" s="56"/>
      <c r="W216" s="58">
        <v>2.96</v>
      </c>
      <c r="X216" s="72">
        <v>0.22500000000000001</v>
      </c>
      <c r="Y216" s="56">
        <f t="shared" si="29"/>
        <v>2.9768400000000002</v>
      </c>
      <c r="Z216" s="42"/>
      <c r="AA216" s="72"/>
      <c r="AB216" s="56"/>
      <c r="AC216" s="44"/>
      <c r="AD216" s="72"/>
      <c r="AE216" s="56"/>
      <c r="AF216" s="45"/>
      <c r="AG216" s="72"/>
      <c r="AH216" s="56"/>
      <c r="AI216" s="45" t="s">
        <v>80</v>
      </c>
      <c r="AJ216" s="13"/>
      <c r="AK216" s="12"/>
      <c r="AL216" s="12" t="s">
        <v>177</v>
      </c>
      <c r="AM216" s="24"/>
      <c r="AO216" s="12"/>
      <c r="AP216" s="13"/>
      <c r="AQ216" s="13"/>
      <c r="AR216" s="13">
        <v>2.96</v>
      </c>
      <c r="AS216" s="13"/>
      <c r="AT216" s="3"/>
      <c r="AU216" s="2"/>
      <c r="AV216" s="2"/>
      <c r="AY216" s="2"/>
      <c r="AZ216" s="22" t="s">
        <v>178</v>
      </c>
    </row>
    <row r="217" spans="1:52" x14ac:dyDescent="0.25">
      <c r="A217" s="1" t="s">
        <v>2</v>
      </c>
      <c r="B217" s="2">
        <v>2.81</v>
      </c>
      <c r="C217" s="74">
        <f t="shared" si="27"/>
        <v>2.8374899999999998</v>
      </c>
      <c r="D217" s="70">
        <v>-111.471</v>
      </c>
      <c r="E217" s="10">
        <v>42.65</v>
      </c>
      <c r="F217" s="17">
        <v>1</v>
      </c>
      <c r="G217" s="1">
        <v>1982</v>
      </c>
      <c r="H217">
        <v>10</v>
      </c>
      <c r="I217">
        <v>11</v>
      </c>
      <c r="J217">
        <v>3</v>
      </c>
      <c r="K217">
        <v>7</v>
      </c>
      <c r="L217">
        <v>5</v>
      </c>
      <c r="M217" s="73">
        <f t="shared" si="28"/>
        <v>0.22500000000000001</v>
      </c>
      <c r="N217" s="2">
        <v>0.01</v>
      </c>
      <c r="O217" s="3" t="s">
        <v>235</v>
      </c>
      <c r="P217" s="80"/>
      <c r="Q217" s="67">
        <f>Y217</f>
        <v>2.8374899999999998</v>
      </c>
      <c r="R217" s="72">
        <f>X217</f>
        <v>0.22500000000000001</v>
      </c>
      <c r="S217" s="44"/>
      <c r="T217" s="14"/>
      <c r="V217" s="56"/>
      <c r="W217" s="58">
        <v>2.81</v>
      </c>
      <c r="X217" s="72">
        <v>0.22500000000000001</v>
      </c>
      <c r="Y217" s="56">
        <f t="shared" si="29"/>
        <v>2.8374899999999998</v>
      </c>
      <c r="Z217" s="42"/>
      <c r="AA217" s="72"/>
      <c r="AB217" s="56"/>
      <c r="AC217" s="44"/>
      <c r="AD217" s="72"/>
      <c r="AE217" s="56"/>
      <c r="AF217" s="45"/>
      <c r="AG217" s="72"/>
      <c r="AH217" s="56"/>
      <c r="AI217" s="45"/>
      <c r="AJ217" s="13"/>
      <c r="AK217" s="12"/>
      <c r="AL217" s="12"/>
      <c r="AM217" s="24"/>
      <c r="AO217" s="12"/>
      <c r="AP217" s="13"/>
      <c r="AQ217" s="13"/>
      <c r="AR217" s="13">
        <v>2.81</v>
      </c>
      <c r="AS217" s="13"/>
      <c r="AT217" s="3"/>
      <c r="AU217" s="2"/>
      <c r="AV217" s="2"/>
      <c r="AY217" s="2"/>
    </row>
    <row r="218" spans="1:52" x14ac:dyDescent="0.25">
      <c r="A218" s="1" t="s">
        <v>2</v>
      </c>
      <c r="B218" s="2">
        <v>2.64</v>
      </c>
      <c r="C218" s="74">
        <f t="shared" si="27"/>
        <v>2.6795599999999999</v>
      </c>
      <c r="D218" s="70">
        <v>-111.426</v>
      </c>
      <c r="E218" s="10">
        <v>42.607999999999997</v>
      </c>
      <c r="F218" s="17">
        <v>2</v>
      </c>
      <c r="G218" s="1">
        <v>1982</v>
      </c>
      <c r="H218">
        <v>10</v>
      </c>
      <c r="I218">
        <v>13</v>
      </c>
      <c r="J218">
        <v>20</v>
      </c>
      <c r="K218">
        <v>3</v>
      </c>
      <c r="L218">
        <v>43.9</v>
      </c>
      <c r="M218" s="73">
        <f t="shared" si="28"/>
        <v>0.22500000000000001</v>
      </c>
      <c r="N218" s="2">
        <v>0.01</v>
      </c>
      <c r="O218" s="3" t="s">
        <v>235</v>
      </c>
      <c r="P218" s="80"/>
      <c r="Q218" s="67">
        <f>Y218</f>
        <v>2.6795599999999999</v>
      </c>
      <c r="R218" s="72">
        <f>X218</f>
        <v>0.22500000000000001</v>
      </c>
      <c r="S218" s="44"/>
      <c r="T218" s="14"/>
      <c r="V218" s="56"/>
      <c r="W218" s="58">
        <v>2.64</v>
      </c>
      <c r="X218" s="72">
        <v>0.22500000000000001</v>
      </c>
      <c r="Y218" s="56">
        <f t="shared" si="29"/>
        <v>2.6795599999999999</v>
      </c>
      <c r="Z218" s="42"/>
      <c r="AA218" s="72"/>
      <c r="AB218" s="56"/>
      <c r="AC218" s="44"/>
      <c r="AD218" s="72"/>
      <c r="AE218" s="56"/>
      <c r="AF218" s="45"/>
      <c r="AG218" s="72"/>
      <c r="AH218" s="56"/>
      <c r="AI218" s="45"/>
      <c r="AJ218" s="13"/>
      <c r="AK218" s="12"/>
      <c r="AL218" s="12"/>
      <c r="AM218" s="24"/>
      <c r="AO218" s="12"/>
      <c r="AP218" s="13"/>
      <c r="AQ218" s="13"/>
      <c r="AR218" s="13">
        <v>2.64</v>
      </c>
      <c r="AS218" s="13"/>
      <c r="AT218" s="3"/>
      <c r="AU218" s="2"/>
      <c r="AV218" s="2"/>
      <c r="AY218" s="2"/>
    </row>
    <row r="219" spans="1:52" x14ac:dyDescent="0.25">
      <c r="A219" s="1" t="s">
        <v>2</v>
      </c>
      <c r="B219" s="2">
        <v>4.71</v>
      </c>
      <c r="C219" s="74">
        <f t="shared" si="27"/>
        <v>4.500814817264934</v>
      </c>
      <c r="D219" s="70">
        <v>-111.425</v>
      </c>
      <c r="E219" s="10">
        <v>42.603999999999999</v>
      </c>
      <c r="F219" s="17">
        <v>0</v>
      </c>
      <c r="G219" s="1">
        <v>1982</v>
      </c>
      <c r="H219">
        <v>10</v>
      </c>
      <c r="I219">
        <v>14</v>
      </c>
      <c r="J219">
        <v>4</v>
      </c>
      <c r="K219">
        <v>10</v>
      </c>
      <c r="L219">
        <v>23.1</v>
      </c>
      <c r="M219" s="73">
        <f t="shared" si="28"/>
        <v>0.14002878056357881</v>
      </c>
      <c r="N219" s="2">
        <v>0.01</v>
      </c>
      <c r="O219" s="3" t="s">
        <v>236</v>
      </c>
      <c r="P219" s="76">
        <f>1/((1/U219^2)+(1/X219^2)+(1/AD219^2))</f>
        <v>1.9608059386122909E-2</v>
      </c>
      <c r="Q219" s="67">
        <f>(P219/U219^2*V219)+(P219/X219^2*Y219)+(P219/AD219^2*AE219)</f>
        <v>4.500814817264934</v>
      </c>
      <c r="R219" s="72">
        <f>SQRT(P219)</f>
        <v>0.14002878056357881</v>
      </c>
      <c r="S219" s="57">
        <v>4.71</v>
      </c>
      <c r="T219" s="14" t="s">
        <v>3</v>
      </c>
      <c r="U219" s="72">
        <v>0.20899999999999999</v>
      </c>
      <c r="V219" s="56">
        <f>0.791*S219+0.851</f>
        <v>4.5766100000000005</v>
      </c>
      <c r="W219" s="58">
        <v>4.5999999999999996</v>
      </c>
      <c r="X219" s="72">
        <v>0.22500000000000001</v>
      </c>
      <c r="Y219" s="56">
        <f t="shared" si="29"/>
        <v>4.5004</v>
      </c>
      <c r="Z219" s="42"/>
      <c r="AA219" s="72"/>
      <c r="AB219" s="56"/>
      <c r="AC219" s="59">
        <v>4.5999999999999996</v>
      </c>
      <c r="AD219" s="72">
        <v>0.34599999999999997</v>
      </c>
      <c r="AE219" s="56">
        <f>0.791*(1.088*AC219-0.652)+0.851</f>
        <v>4.2940648000000001</v>
      </c>
      <c r="AF219" s="45"/>
      <c r="AG219" s="72"/>
      <c r="AH219" s="56"/>
      <c r="AI219" s="45"/>
      <c r="AJ219" s="19">
        <v>4.5999999999999996</v>
      </c>
      <c r="AK219" s="12"/>
      <c r="AL219" s="12"/>
      <c r="AM219" s="24"/>
      <c r="AO219" s="12"/>
      <c r="AP219" s="13"/>
      <c r="AQ219" s="13"/>
      <c r="AR219" s="13">
        <v>4.5999999999999996</v>
      </c>
      <c r="AS219" s="13">
        <v>4.71</v>
      </c>
      <c r="AT219" s="3" t="s">
        <v>3</v>
      </c>
      <c r="AU219" s="2">
        <v>6</v>
      </c>
      <c r="AV219" s="2" t="s">
        <v>115</v>
      </c>
      <c r="AW219" s="16">
        <v>13000</v>
      </c>
      <c r="AX219" s="2" t="s">
        <v>115</v>
      </c>
      <c r="AY219" s="2"/>
    </row>
    <row r="220" spans="1:52" x14ac:dyDescent="0.25">
      <c r="A220" s="1" t="s">
        <v>2</v>
      </c>
      <c r="B220" s="2">
        <v>3.02</v>
      </c>
      <c r="C220" s="74">
        <f t="shared" si="27"/>
        <v>3.0325799999999998</v>
      </c>
      <c r="D220" s="70">
        <v>-111.422</v>
      </c>
      <c r="E220" s="10">
        <v>42.588000000000001</v>
      </c>
      <c r="F220" s="17">
        <v>1</v>
      </c>
      <c r="G220" s="1">
        <v>1982</v>
      </c>
      <c r="H220">
        <v>10</v>
      </c>
      <c r="I220">
        <v>14</v>
      </c>
      <c r="J220">
        <v>4</v>
      </c>
      <c r="K220">
        <v>16</v>
      </c>
      <c r="L220">
        <v>44</v>
      </c>
      <c r="M220" s="73">
        <f t="shared" si="28"/>
        <v>0.22500000000000001</v>
      </c>
      <c r="N220" s="2">
        <v>0.01</v>
      </c>
      <c r="O220" s="3" t="s">
        <v>235</v>
      </c>
      <c r="P220" s="80"/>
      <c r="Q220" s="67">
        <f>Y220</f>
        <v>3.0325799999999998</v>
      </c>
      <c r="R220" s="72">
        <f>X220</f>
        <v>0.22500000000000001</v>
      </c>
      <c r="S220" s="44"/>
      <c r="T220" s="14"/>
      <c r="V220" s="56"/>
      <c r="W220" s="58">
        <v>3.02</v>
      </c>
      <c r="X220" s="72">
        <v>0.22500000000000001</v>
      </c>
      <c r="Y220" s="56">
        <f t="shared" si="29"/>
        <v>3.0325799999999998</v>
      </c>
      <c r="Z220" s="42"/>
      <c r="AA220" s="72"/>
      <c r="AB220" s="56"/>
      <c r="AC220" s="44"/>
      <c r="AD220" s="72"/>
      <c r="AE220" s="56"/>
      <c r="AF220" s="45"/>
      <c r="AG220" s="72"/>
      <c r="AH220" s="56"/>
      <c r="AI220" s="45"/>
      <c r="AJ220" s="13"/>
      <c r="AK220" s="12"/>
      <c r="AL220" s="12"/>
      <c r="AM220" s="24"/>
      <c r="AO220" s="12"/>
      <c r="AP220" s="13"/>
      <c r="AQ220" s="13"/>
      <c r="AR220" s="13">
        <v>3.02</v>
      </c>
      <c r="AS220" s="13"/>
      <c r="AT220" s="3"/>
      <c r="AU220" s="2"/>
      <c r="AV220" s="2"/>
      <c r="AY220" s="2"/>
    </row>
    <row r="221" spans="1:52" x14ac:dyDescent="0.25">
      <c r="A221" s="1" t="s">
        <v>2</v>
      </c>
      <c r="B221" s="2">
        <v>2.77</v>
      </c>
      <c r="C221" s="74">
        <f t="shared" si="27"/>
        <v>2.8003300000000002</v>
      </c>
      <c r="D221" s="70">
        <v>-111.407</v>
      </c>
      <c r="E221" s="10">
        <v>42.613999999999997</v>
      </c>
      <c r="F221" s="17">
        <v>1</v>
      </c>
      <c r="G221" s="1">
        <v>1982</v>
      </c>
      <c r="H221">
        <v>10</v>
      </c>
      <c r="I221">
        <v>14</v>
      </c>
      <c r="J221">
        <v>5</v>
      </c>
      <c r="K221">
        <v>3</v>
      </c>
      <c r="L221">
        <v>23.5</v>
      </c>
      <c r="M221" s="73">
        <f t="shared" si="28"/>
        <v>0.22500000000000001</v>
      </c>
      <c r="N221" s="2">
        <v>0.01</v>
      </c>
      <c r="O221" s="3" t="s">
        <v>235</v>
      </c>
      <c r="P221" s="80"/>
      <c r="Q221" s="67">
        <f>Y221</f>
        <v>2.8003300000000002</v>
      </c>
      <c r="R221" s="72">
        <f>X221</f>
        <v>0.22500000000000001</v>
      </c>
      <c r="S221" s="44"/>
      <c r="T221" s="14"/>
      <c r="V221" s="56"/>
      <c r="W221" s="58">
        <v>2.77</v>
      </c>
      <c r="X221" s="72">
        <v>0.22500000000000001</v>
      </c>
      <c r="Y221" s="56">
        <f t="shared" si="29"/>
        <v>2.8003300000000002</v>
      </c>
      <c r="Z221" s="42"/>
      <c r="AA221" s="72"/>
      <c r="AB221" s="56"/>
      <c r="AC221" s="44"/>
      <c r="AD221" s="72"/>
      <c r="AE221" s="56"/>
      <c r="AF221" s="45"/>
      <c r="AG221" s="72"/>
      <c r="AH221" s="56"/>
      <c r="AI221" s="45"/>
      <c r="AJ221" s="13"/>
      <c r="AK221" s="12"/>
      <c r="AL221" s="12"/>
      <c r="AM221" s="24"/>
      <c r="AO221" s="12"/>
      <c r="AP221" s="13"/>
      <c r="AQ221" s="13"/>
      <c r="AR221" s="13">
        <v>2.77</v>
      </c>
      <c r="AS221" s="13"/>
      <c r="AT221" s="3"/>
      <c r="AU221" s="2"/>
      <c r="AV221" s="2"/>
      <c r="AY221" s="2"/>
    </row>
    <row r="222" spans="1:52" ht="27" customHeight="1" x14ac:dyDescent="0.25">
      <c r="A222" s="1" t="s">
        <v>2</v>
      </c>
      <c r="B222" s="2">
        <v>3.63</v>
      </c>
      <c r="C222" s="74">
        <f t="shared" si="27"/>
        <v>3.5992699999999997</v>
      </c>
      <c r="D222" s="70">
        <v>-111.396</v>
      </c>
      <c r="E222" s="10">
        <v>42.59</v>
      </c>
      <c r="F222" s="17">
        <v>1</v>
      </c>
      <c r="G222" s="1">
        <v>1982</v>
      </c>
      <c r="H222">
        <v>10</v>
      </c>
      <c r="I222">
        <v>14</v>
      </c>
      <c r="J222">
        <v>6</v>
      </c>
      <c r="K222">
        <v>28</v>
      </c>
      <c r="L222">
        <v>45.7</v>
      </c>
      <c r="M222" s="73">
        <f t="shared" si="28"/>
        <v>0.22500000000000001</v>
      </c>
      <c r="N222" s="2">
        <v>0.01</v>
      </c>
      <c r="O222" s="3" t="s">
        <v>235</v>
      </c>
      <c r="P222" s="80"/>
      <c r="Q222" s="67">
        <f>Y222</f>
        <v>3.5992699999999997</v>
      </c>
      <c r="R222" s="72">
        <f>X222</f>
        <v>0.22500000000000001</v>
      </c>
      <c r="S222" s="44"/>
      <c r="T222" s="14"/>
      <c r="V222" s="56"/>
      <c r="W222" s="58">
        <v>3.63</v>
      </c>
      <c r="X222" s="72">
        <v>0.22500000000000001</v>
      </c>
      <c r="Y222" s="56">
        <f t="shared" si="29"/>
        <v>3.5992699999999997</v>
      </c>
      <c r="Z222" s="42"/>
      <c r="AA222" s="72"/>
      <c r="AB222" s="56"/>
      <c r="AC222" s="44"/>
      <c r="AD222" s="72"/>
      <c r="AE222" s="56"/>
      <c r="AF222" s="45"/>
      <c r="AG222" s="72"/>
      <c r="AH222" s="56"/>
      <c r="AI222" s="45" t="s">
        <v>103</v>
      </c>
      <c r="AJ222" s="13"/>
      <c r="AK222" s="12"/>
      <c r="AL222" s="12" t="s">
        <v>179</v>
      </c>
      <c r="AM222" s="24"/>
      <c r="AO222" s="12"/>
      <c r="AP222" s="13"/>
      <c r="AQ222" s="13"/>
      <c r="AR222" s="13">
        <v>3.63</v>
      </c>
      <c r="AS222" s="13"/>
      <c r="AT222" s="3"/>
      <c r="AU222" s="2"/>
      <c r="AV222" s="2"/>
      <c r="AY222" s="2"/>
      <c r="AZ222" s="22" t="s">
        <v>180</v>
      </c>
    </row>
    <row r="223" spans="1:52" ht="27" customHeight="1" x14ac:dyDescent="0.25">
      <c r="A223" s="1" t="s">
        <v>2</v>
      </c>
      <c r="B223" s="2">
        <v>3.31</v>
      </c>
      <c r="C223" s="74">
        <f t="shared" si="27"/>
        <v>3.4147073388070508</v>
      </c>
      <c r="D223" s="70">
        <v>-111.416</v>
      </c>
      <c r="E223" s="10">
        <v>42.616999999999997</v>
      </c>
      <c r="F223" s="17">
        <v>1</v>
      </c>
      <c r="G223" s="1">
        <v>1982</v>
      </c>
      <c r="H223">
        <v>10</v>
      </c>
      <c r="I223">
        <v>14</v>
      </c>
      <c r="J223">
        <v>7</v>
      </c>
      <c r="K223">
        <v>33</v>
      </c>
      <c r="L223">
        <v>0.2</v>
      </c>
      <c r="M223" s="73">
        <f t="shared" si="28"/>
        <v>0.16083765575665815</v>
      </c>
      <c r="N223" s="2">
        <v>0.01</v>
      </c>
      <c r="O223" s="3" t="s">
        <v>236</v>
      </c>
      <c r="P223" s="76">
        <f>1/((1/X223^2)+(1/AA223^2))</f>
        <v>2.586875150929727E-2</v>
      </c>
      <c r="Q223" s="67">
        <f>(P223/X223^2*Y223)+(P223/AA223^2*AB223)</f>
        <v>3.4147073388070508</v>
      </c>
      <c r="R223" s="72">
        <f>SQRT(P223)</f>
        <v>0.16083765575665815</v>
      </c>
      <c r="S223" s="44"/>
      <c r="T223" s="14"/>
      <c r="V223" s="56"/>
      <c r="W223" s="58">
        <v>3.31</v>
      </c>
      <c r="X223" s="72">
        <v>0.22500000000000001</v>
      </c>
      <c r="Y223" s="56">
        <f t="shared" si="29"/>
        <v>3.30199</v>
      </c>
      <c r="Z223" s="58">
        <v>3.3</v>
      </c>
      <c r="AA223" s="72">
        <v>0.23</v>
      </c>
      <c r="AB223" s="56">
        <f>0.791*(Z223+0.09)+0.851</f>
        <v>3.5324899999999997</v>
      </c>
      <c r="AC223" s="44"/>
      <c r="AD223" s="72"/>
      <c r="AE223" s="56"/>
      <c r="AF223" s="45"/>
      <c r="AG223" s="72"/>
      <c r="AH223" s="56"/>
      <c r="AI223" s="45" t="s">
        <v>87</v>
      </c>
      <c r="AJ223" s="13"/>
      <c r="AK223" s="12"/>
      <c r="AL223" s="12" t="s">
        <v>177</v>
      </c>
      <c r="AM223" s="24">
        <v>3.3</v>
      </c>
      <c r="AO223" s="12"/>
      <c r="AP223" s="13"/>
      <c r="AQ223" s="13"/>
      <c r="AR223" s="13">
        <v>3.31</v>
      </c>
      <c r="AS223" s="13"/>
      <c r="AT223" s="3"/>
      <c r="AU223" s="2"/>
      <c r="AV223" s="2"/>
      <c r="AY223" s="2"/>
      <c r="AZ223" s="22" t="s">
        <v>178</v>
      </c>
    </row>
    <row r="224" spans="1:52" ht="27" customHeight="1" x14ac:dyDescent="0.25">
      <c r="A224" s="1" t="s">
        <v>2</v>
      </c>
      <c r="B224" s="2">
        <v>3.22</v>
      </c>
      <c r="C224" s="74">
        <f t="shared" si="27"/>
        <v>3.2183800000000002</v>
      </c>
      <c r="D224" s="70">
        <v>-111.401</v>
      </c>
      <c r="E224" s="10">
        <v>42.584000000000003</v>
      </c>
      <c r="F224" s="17">
        <v>1</v>
      </c>
      <c r="G224" s="1">
        <v>1982</v>
      </c>
      <c r="H224">
        <v>10</v>
      </c>
      <c r="I224">
        <v>14</v>
      </c>
      <c r="J224">
        <v>10</v>
      </c>
      <c r="K224">
        <v>40</v>
      </c>
      <c r="L224">
        <v>15.2</v>
      </c>
      <c r="M224" s="73">
        <f t="shared" si="28"/>
        <v>0.22500000000000001</v>
      </c>
      <c r="N224" s="2">
        <v>0.01</v>
      </c>
      <c r="O224" s="3" t="s">
        <v>235</v>
      </c>
      <c r="P224" s="80"/>
      <c r="Q224" s="67">
        <f t="shared" ref="Q224:Q239" si="30">Y224</f>
        <v>3.2183800000000002</v>
      </c>
      <c r="R224" s="72">
        <f t="shared" ref="R224:R239" si="31">X224</f>
        <v>0.22500000000000001</v>
      </c>
      <c r="S224" s="44"/>
      <c r="T224" s="14"/>
      <c r="V224" s="56"/>
      <c r="W224" s="58">
        <v>3.22</v>
      </c>
      <c r="X224" s="72">
        <v>0.22500000000000001</v>
      </c>
      <c r="Y224" s="56">
        <f t="shared" si="29"/>
        <v>3.2183800000000002</v>
      </c>
      <c r="Z224" s="42"/>
      <c r="AA224" s="72"/>
      <c r="AB224" s="56"/>
      <c r="AC224" s="44"/>
      <c r="AD224" s="72"/>
      <c r="AE224" s="56"/>
      <c r="AF224" s="45"/>
      <c r="AG224" s="72"/>
      <c r="AH224" s="56"/>
      <c r="AI224" s="45" t="s">
        <v>84</v>
      </c>
      <c r="AJ224" s="13"/>
      <c r="AK224" s="12"/>
      <c r="AL224" s="12" t="s">
        <v>181</v>
      </c>
      <c r="AM224" s="24"/>
      <c r="AO224" s="12"/>
      <c r="AP224" s="13"/>
      <c r="AQ224" s="13"/>
      <c r="AR224" s="13">
        <v>3.22</v>
      </c>
      <c r="AS224" s="13"/>
      <c r="AT224" s="3"/>
      <c r="AU224" s="2"/>
      <c r="AV224" s="2"/>
      <c r="AY224" s="2"/>
      <c r="AZ224" s="22" t="s">
        <v>182</v>
      </c>
    </row>
    <row r="225" spans="1:52" ht="27" customHeight="1" x14ac:dyDescent="0.25">
      <c r="A225" s="1" t="s">
        <v>2</v>
      </c>
      <c r="B225" s="2">
        <v>3.28</v>
      </c>
      <c r="C225" s="74">
        <f t="shared" si="27"/>
        <v>3.2741199999999999</v>
      </c>
      <c r="D225" s="70">
        <v>-111.411</v>
      </c>
      <c r="E225" s="10">
        <v>42.567999999999998</v>
      </c>
      <c r="F225" s="17">
        <v>0</v>
      </c>
      <c r="G225" s="1">
        <v>1982</v>
      </c>
      <c r="H225">
        <v>10</v>
      </c>
      <c r="I225">
        <v>14</v>
      </c>
      <c r="J225">
        <v>10</v>
      </c>
      <c r="K225">
        <v>56</v>
      </c>
      <c r="L225">
        <v>29.9</v>
      </c>
      <c r="M225" s="73">
        <f t="shared" si="28"/>
        <v>0.22500000000000001</v>
      </c>
      <c r="N225" s="2">
        <v>0.01</v>
      </c>
      <c r="O225" s="3" t="s">
        <v>235</v>
      </c>
      <c r="P225" s="80"/>
      <c r="Q225" s="67">
        <f t="shared" si="30"/>
        <v>3.2741199999999999</v>
      </c>
      <c r="R225" s="72">
        <f t="shared" si="31"/>
        <v>0.22500000000000001</v>
      </c>
      <c r="S225" s="44"/>
      <c r="T225" s="14"/>
      <c r="V225" s="56"/>
      <c r="W225" s="58">
        <v>3.28</v>
      </c>
      <c r="X225" s="72">
        <v>0.22500000000000001</v>
      </c>
      <c r="Y225" s="56">
        <f t="shared" si="29"/>
        <v>3.2741199999999999</v>
      </c>
      <c r="Z225" s="42"/>
      <c r="AA225" s="72"/>
      <c r="AB225" s="56"/>
      <c r="AC225" s="44"/>
      <c r="AD225" s="72"/>
      <c r="AE225" s="56"/>
      <c r="AF225" s="45"/>
      <c r="AG225" s="72"/>
      <c r="AH225" s="56"/>
      <c r="AI225" s="45" t="s">
        <v>84</v>
      </c>
      <c r="AJ225" s="13"/>
      <c r="AK225" s="12"/>
      <c r="AL225" s="12" t="s">
        <v>157</v>
      </c>
      <c r="AM225" s="24"/>
      <c r="AO225" s="12"/>
      <c r="AP225" s="13"/>
      <c r="AQ225" s="13"/>
      <c r="AR225" s="13">
        <v>3.28</v>
      </c>
      <c r="AS225" s="13"/>
      <c r="AT225" s="3"/>
      <c r="AU225" s="2"/>
      <c r="AV225" s="2"/>
      <c r="AY225" s="2"/>
      <c r="AZ225" s="22" t="s">
        <v>183</v>
      </c>
    </row>
    <row r="226" spans="1:52" ht="27" customHeight="1" x14ac:dyDescent="0.25">
      <c r="A226" s="1" t="s">
        <v>2</v>
      </c>
      <c r="B226" s="2">
        <v>3.49</v>
      </c>
      <c r="C226" s="74">
        <f t="shared" si="27"/>
        <v>3.4692100000000003</v>
      </c>
      <c r="D226" s="70">
        <v>-111.417</v>
      </c>
      <c r="E226" s="10">
        <v>42.594000000000001</v>
      </c>
      <c r="F226" s="17">
        <v>1</v>
      </c>
      <c r="G226" s="1">
        <v>1982</v>
      </c>
      <c r="H226">
        <v>10</v>
      </c>
      <c r="I226">
        <v>14</v>
      </c>
      <c r="J226">
        <v>11</v>
      </c>
      <c r="K226">
        <v>3</v>
      </c>
      <c r="L226">
        <v>54.3</v>
      </c>
      <c r="M226" s="73">
        <f t="shared" si="28"/>
        <v>0.22500000000000001</v>
      </c>
      <c r="N226" s="2">
        <v>0.01</v>
      </c>
      <c r="O226" s="3" t="s">
        <v>235</v>
      </c>
      <c r="P226" s="80"/>
      <c r="Q226" s="67">
        <f t="shared" si="30"/>
        <v>3.4692100000000003</v>
      </c>
      <c r="R226" s="72">
        <f t="shared" si="31"/>
        <v>0.22500000000000001</v>
      </c>
      <c r="S226" s="44"/>
      <c r="T226" s="14"/>
      <c r="V226" s="56"/>
      <c r="W226" s="58">
        <v>3.49</v>
      </c>
      <c r="X226" s="72">
        <v>0.22500000000000001</v>
      </c>
      <c r="Y226" s="56">
        <f t="shared" si="29"/>
        <v>3.4692100000000003</v>
      </c>
      <c r="Z226" s="42"/>
      <c r="AA226" s="72"/>
      <c r="AB226" s="56"/>
      <c r="AC226" s="44"/>
      <c r="AD226" s="72"/>
      <c r="AE226" s="56"/>
      <c r="AF226" s="45"/>
      <c r="AG226" s="72"/>
      <c r="AH226" s="56"/>
      <c r="AI226" s="45" t="s">
        <v>84</v>
      </c>
      <c r="AJ226" s="13"/>
      <c r="AK226" s="12"/>
      <c r="AL226" s="12" t="s">
        <v>181</v>
      </c>
      <c r="AM226" s="24"/>
      <c r="AO226" s="12"/>
      <c r="AP226" s="13"/>
      <c r="AQ226" s="13"/>
      <c r="AR226" s="13">
        <v>3.49</v>
      </c>
      <c r="AS226" s="13"/>
      <c r="AT226" s="3"/>
      <c r="AU226" s="2"/>
      <c r="AV226" s="2"/>
      <c r="AY226" s="2"/>
      <c r="AZ226" s="22" t="s">
        <v>184</v>
      </c>
    </row>
    <row r="227" spans="1:52" x14ac:dyDescent="0.25">
      <c r="A227" s="1" t="s">
        <v>2</v>
      </c>
      <c r="B227" s="2">
        <v>3.16</v>
      </c>
      <c r="C227" s="74">
        <f t="shared" si="27"/>
        <v>3.1626400000000001</v>
      </c>
      <c r="D227" s="70">
        <v>-111.381</v>
      </c>
      <c r="E227" s="10">
        <v>42.585999999999999</v>
      </c>
      <c r="F227" s="17">
        <v>1</v>
      </c>
      <c r="G227" s="1">
        <v>1982</v>
      </c>
      <c r="H227">
        <v>10</v>
      </c>
      <c r="I227">
        <v>14</v>
      </c>
      <c r="J227">
        <v>11</v>
      </c>
      <c r="K227">
        <v>5</v>
      </c>
      <c r="L227">
        <v>36.299999999999997</v>
      </c>
      <c r="M227" s="73">
        <f t="shared" si="28"/>
        <v>0.22500000000000001</v>
      </c>
      <c r="N227" s="2">
        <v>0.01</v>
      </c>
      <c r="O227" s="3" t="s">
        <v>235</v>
      </c>
      <c r="P227" s="80"/>
      <c r="Q227" s="67">
        <f t="shared" si="30"/>
        <v>3.1626400000000001</v>
      </c>
      <c r="R227" s="72">
        <f t="shared" si="31"/>
        <v>0.22500000000000001</v>
      </c>
      <c r="S227" s="44"/>
      <c r="T227" s="14"/>
      <c r="V227" s="56"/>
      <c r="W227" s="58">
        <v>3.16</v>
      </c>
      <c r="X227" s="72">
        <v>0.22500000000000001</v>
      </c>
      <c r="Y227" s="56">
        <f t="shared" si="29"/>
        <v>3.1626400000000001</v>
      </c>
      <c r="Z227" s="42"/>
      <c r="AA227" s="72"/>
      <c r="AB227" s="56"/>
      <c r="AC227" s="44"/>
      <c r="AD227" s="72"/>
      <c r="AE227" s="56"/>
      <c r="AF227" s="45"/>
      <c r="AG227" s="72"/>
      <c r="AH227" s="56"/>
      <c r="AI227" s="45"/>
      <c r="AJ227" s="13"/>
      <c r="AK227" s="12"/>
      <c r="AL227" s="12"/>
      <c r="AM227" s="24"/>
      <c r="AO227" s="12"/>
      <c r="AP227" s="13"/>
      <c r="AQ227" s="13"/>
      <c r="AR227" s="13">
        <v>3.16</v>
      </c>
      <c r="AS227" s="13"/>
      <c r="AT227" s="3"/>
      <c r="AU227" s="2"/>
      <c r="AV227" s="2"/>
      <c r="AY227" s="2"/>
    </row>
    <row r="228" spans="1:52" ht="27" customHeight="1" x14ac:dyDescent="0.25">
      <c r="A228" s="1" t="s">
        <v>2</v>
      </c>
      <c r="B228" s="2">
        <v>3.49</v>
      </c>
      <c r="C228" s="74">
        <f t="shared" si="27"/>
        <v>3.4692100000000003</v>
      </c>
      <c r="D228" s="70">
        <v>-111.459</v>
      </c>
      <c r="E228" s="10">
        <v>42.609000000000002</v>
      </c>
      <c r="F228" s="17">
        <v>3</v>
      </c>
      <c r="G228" s="1">
        <v>1982</v>
      </c>
      <c r="H228">
        <v>10</v>
      </c>
      <c r="I228">
        <v>14</v>
      </c>
      <c r="J228">
        <v>11</v>
      </c>
      <c r="K228">
        <v>9</v>
      </c>
      <c r="L228">
        <v>29</v>
      </c>
      <c r="M228" s="73">
        <f t="shared" si="28"/>
        <v>0.22500000000000001</v>
      </c>
      <c r="N228" s="2">
        <v>0.01</v>
      </c>
      <c r="O228" s="3" t="s">
        <v>235</v>
      </c>
      <c r="P228" s="80"/>
      <c r="Q228" s="67">
        <f t="shared" si="30"/>
        <v>3.4692100000000003</v>
      </c>
      <c r="R228" s="72">
        <f t="shared" si="31"/>
        <v>0.22500000000000001</v>
      </c>
      <c r="S228" s="44"/>
      <c r="T228" s="14"/>
      <c r="V228" s="56"/>
      <c r="W228" s="58">
        <v>3.49</v>
      </c>
      <c r="X228" s="72">
        <v>0.22500000000000001</v>
      </c>
      <c r="Y228" s="56">
        <f t="shared" si="29"/>
        <v>3.4692100000000003</v>
      </c>
      <c r="Z228" s="42"/>
      <c r="AA228" s="72"/>
      <c r="AB228" s="56"/>
      <c r="AC228" s="44"/>
      <c r="AD228" s="72"/>
      <c r="AE228" s="56"/>
      <c r="AF228" s="45"/>
      <c r="AG228" s="72"/>
      <c r="AH228" s="56"/>
      <c r="AI228" s="45" t="s">
        <v>81</v>
      </c>
      <c r="AJ228" s="13"/>
      <c r="AK228" s="12"/>
      <c r="AL228" s="12" t="s">
        <v>185</v>
      </c>
      <c r="AM228" s="24"/>
      <c r="AO228" s="12"/>
      <c r="AP228" s="13"/>
      <c r="AQ228" s="13"/>
      <c r="AR228" s="13">
        <v>3.49</v>
      </c>
      <c r="AS228" s="13"/>
      <c r="AT228" s="3"/>
      <c r="AU228" s="2"/>
      <c r="AV228" s="2"/>
      <c r="AY228" s="2"/>
      <c r="AZ228" s="22" t="s">
        <v>186</v>
      </c>
    </row>
    <row r="229" spans="1:52" ht="27" customHeight="1" x14ac:dyDescent="0.25">
      <c r="A229" s="1" t="s">
        <v>2</v>
      </c>
      <c r="B229" s="2">
        <v>2.52</v>
      </c>
      <c r="C229" s="74">
        <f t="shared" si="27"/>
        <v>2.5680800000000001</v>
      </c>
      <c r="D229" s="70">
        <v>-111.39700000000001</v>
      </c>
      <c r="E229" s="10">
        <v>42.591000000000001</v>
      </c>
      <c r="F229" s="17">
        <v>1</v>
      </c>
      <c r="G229" s="1">
        <v>1982</v>
      </c>
      <c r="H229">
        <v>10</v>
      </c>
      <c r="I229">
        <v>14</v>
      </c>
      <c r="J229">
        <v>12</v>
      </c>
      <c r="K229">
        <v>21</v>
      </c>
      <c r="L229">
        <v>42.2</v>
      </c>
      <c r="M229" s="73">
        <f t="shared" si="28"/>
        <v>0.22500000000000001</v>
      </c>
      <c r="N229" s="2">
        <v>0.01</v>
      </c>
      <c r="O229" s="3" t="s">
        <v>235</v>
      </c>
      <c r="P229" s="80"/>
      <c r="Q229" s="67">
        <f t="shared" si="30"/>
        <v>2.5680800000000001</v>
      </c>
      <c r="R229" s="72">
        <f t="shared" si="31"/>
        <v>0.22500000000000001</v>
      </c>
      <c r="S229" s="44"/>
      <c r="T229" s="14"/>
      <c r="V229" s="56"/>
      <c r="W229" s="58">
        <v>2.52</v>
      </c>
      <c r="X229" s="72">
        <v>0.22500000000000001</v>
      </c>
      <c r="Y229" s="56">
        <f t="shared" si="29"/>
        <v>2.5680800000000001</v>
      </c>
      <c r="Z229" s="42"/>
      <c r="AA229" s="72"/>
      <c r="AB229" s="56"/>
      <c r="AC229" s="44"/>
      <c r="AD229" s="72"/>
      <c r="AE229" s="56"/>
      <c r="AF229" s="45"/>
      <c r="AG229" s="72"/>
      <c r="AH229" s="56"/>
      <c r="AI229" s="45" t="s">
        <v>82</v>
      </c>
      <c r="AJ229" s="13"/>
      <c r="AK229" s="12"/>
      <c r="AL229" s="12" t="s">
        <v>187</v>
      </c>
      <c r="AM229" s="24"/>
      <c r="AO229" s="12"/>
      <c r="AP229" s="13"/>
      <c r="AQ229" s="13"/>
      <c r="AR229" s="13">
        <v>2.52</v>
      </c>
      <c r="AS229" s="13"/>
      <c r="AT229" s="3"/>
      <c r="AU229" s="2"/>
      <c r="AV229" s="2"/>
      <c r="AY229" s="2"/>
      <c r="AZ229" s="22" t="s">
        <v>188</v>
      </c>
    </row>
    <row r="230" spans="1:52" x14ac:dyDescent="0.25">
      <c r="A230" s="1" t="s">
        <v>2</v>
      </c>
      <c r="B230" s="2">
        <v>3.06</v>
      </c>
      <c r="C230" s="74">
        <f t="shared" si="27"/>
        <v>3.0697399999999999</v>
      </c>
      <c r="D230" s="70">
        <v>-111.42400000000001</v>
      </c>
      <c r="E230" s="10">
        <v>42.582999999999998</v>
      </c>
      <c r="F230" s="17">
        <v>1</v>
      </c>
      <c r="G230" s="1">
        <v>1982</v>
      </c>
      <c r="H230">
        <v>10</v>
      </c>
      <c r="I230">
        <v>14</v>
      </c>
      <c r="J230">
        <v>12</v>
      </c>
      <c r="K230">
        <v>56</v>
      </c>
      <c r="L230">
        <v>51.3</v>
      </c>
      <c r="M230" s="73">
        <f t="shared" si="28"/>
        <v>0.22500000000000001</v>
      </c>
      <c r="N230" s="2">
        <v>0.01</v>
      </c>
      <c r="O230" s="3" t="s">
        <v>235</v>
      </c>
      <c r="P230" s="80"/>
      <c r="Q230" s="67">
        <f t="shared" si="30"/>
        <v>3.0697399999999999</v>
      </c>
      <c r="R230" s="72">
        <f t="shared" si="31"/>
        <v>0.22500000000000001</v>
      </c>
      <c r="S230" s="44"/>
      <c r="T230" s="14"/>
      <c r="V230" s="56"/>
      <c r="W230" s="58">
        <v>3.06</v>
      </c>
      <c r="X230" s="72">
        <v>0.22500000000000001</v>
      </c>
      <c r="Y230" s="56">
        <f t="shared" si="29"/>
        <v>3.0697399999999999</v>
      </c>
      <c r="Z230" s="42"/>
      <c r="AA230" s="72"/>
      <c r="AB230" s="56"/>
      <c r="AC230" s="44"/>
      <c r="AD230" s="72"/>
      <c r="AE230" s="56"/>
      <c r="AF230" s="45"/>
      <c r="AG230" s="72"/>
      <c r="AH230" s="56"/>
      <c r="AI230" s="45"/>
      <c r="AJ230" s="13"/>
      <c r="AK230" s="12"/>
      <c r="AL230" s="12"/>
      <c r="AM230" s="24"/>
      <c r="AO230" s="12"/>
      <c r="AP230" s="13"/>
      <c r="AQ230" s="13"/>
      <c r="AR230" s="13">
        <v>3.06</v>
      </c>
      <c r="AS230" s="13"/>
      <c r="AT230" s="3"/>
      <c r="AU230" s="2"/>
      <c r="AV230" s="2"/>
      <c r="AY230" s="2"/>
    </row>
    <row r="231" spans="1:52" x14ac:dyDescent="0.25">
      <c r="A231" s="1" t="s">
        <v>2</v>
      </c>
      <c r="B231" s="2">
        <v>2.96</v>
      </c>
      <c r="C231" s="74">
        <f t="shared" si="27"/>
        <v>2.9768400000000002</v>
      </c>
      <c r="D231" s="70">
        <v>-111.4</v>
      </c>
      <c r="E231" s="10">
        <v>42.597000000000001</v>
      </c>
      <c r="F231" s="17">
        <v>0</v>
      </c>
      <c r="G231" s="1">
        <v>1982</v>
      </c>
      <c r="H231">
        <v>10</v>
      </c>
      <c r="I231">
        <v>14</v>
      </c>
      <c r="J231">
        <v>22</v>
      </c>
      <c r="K231">
        <v>59</v>
      </c>
      <c r="L231">
        <v>4.8</v>
      </c>
      <c r="M231" s="73">
        <f t="shared" si="28"/>
        <v>0.22500000000000001</v>
      </c>
      <c r="N231" s="2">
        <v>0.01</v>
      </c>
      <c r="O231" s="3" t="s">
        <v>235</v>
      </c>
      <c r="P231" s="80"/>
      <c r="Q231" s="67">
        <f t="shared" si="30"/>
        <v>2.9768400000000002</v>
      </c>
      <c r="R231" s="72">
        <f t="shared" si="31"/>
        <v>0.22500000000000001</v>
      </c>
      <c r="S231" s="44"/>
      <c r="T231" s="14"/>
      <c r="V231" s="56"/>
      <c r="W231" s="58">
        <v>2.96</v>
      </c>
      <c r="X231" s="72">
        <v>0.22500000000000001</v>
      </c>
      <c r="Y231" s="56">
        <f t="shared" si="29"/>
        <v>2.9768400000000002</v>
      </c>
      <c r="Z231" s="42"/>
      <c r="AA231" s="72"/>
      <c r="AB231" s="56"/>
      <c r="AC231" s="44"/>
      <c r="AD231" s="72"/>
      <c r="AE231" s="56"/>
      <c r="AF231" s="45"/>
      <c r="AG231" s="72"/>
      <c r="AH231" s="56"/>
      <c r="AI231" s="45"/>
      <c r="AJ231" s="13"/>
      <c r="AK231" s="12"/>
      <c r="AL231" s="12"/>
      <c r="AM231" s="24"/>
      <c r="AO231" s="12"/>
      <c r="AP231" s="13"/>
      <c r="AQ231" s="13"/>
      <c r="AR231" s="13">
        <v>2.96</v>
      </c>
      <c r="AS231" s="13"/>
      <c r="AT231" s="3"/>
      <c r="AU231" s="2"/>
      <c r="AV231" s="2"/>
      <c r="AY231" s="2"/>
    </row>
    <row r="232" spans="1:52" ht="27" customHeight="1" x14ac:dyDescent="0.25">
      <c r="A232" s="1" t="s">
        <v>2</v>
      </c>
      <c r="B232" s="2">
        <v>3.41</v>
      </c>
      <c r="C232" s="74">
        <f t="shared" si="27"/>
        <v>3.3948900000000002</v>
      </c>
      <c r="D232" s="70">
        <v>-111.41500000000001</v>
      </c>
      <c r="E232" s="10">
        <v>42.610999999999997</v>
      </c>
      <c r="F232" s="17">
        <v>1</v>
      </c>
      <c r="G232" s="1">
        <v>1982</v>
      </c>
      <c r="H232">
        <v>10</v>
      </c>
      <c r="I232">
        <v>14</v>
      </c>
      <c r="J232">
        <v>23</v>
      </c>
      <c r="K232">
        <v>44</v>
      </c>
      <c r="L232">
        <v>53.7</v>
      </c>
      <c r="M232" s="73">
        <f t="shared" si="28"/>
        <v>0.22500000000000001</v>
      </c>
      <c r="N232" s="2">
        <v>0.01</v>
      </c>
      <c r="O232" s="3" t="s">
        <v>235</v>
      </c>
      <c r="P232" s="80"/>
      <c r="Q232" s="67">
        <f t="shared" si="30"/>
        <v>3.3948900000000002</v>
      </c>
      <c r="R232" s="72">
        <f t="shared" si="31"/>
        <v>0.22500000000000001</v>
      </c>
      <c r="S232" s="44"/>
      <c r="T232" s="14"/>
      <c r="V232" s="56"/>
      <c r="W232" s="58">
        <v>3.41</v>
      </c>
      <c r="X232" s="72">
        <v>0.22500000000000001</v>
      </c>
      <c r="Y232" s="56">
        <f t="shared" si="29"/>
        <v>3.3948900000000002</v>
      </c>
      <c r="Z232" s="42"/>
      <c r="AA232" s="72"/>
      <c r="AB232" s="56"/>
      <c r="AC232" s="44"/>
      <c r="AD232" s="72"/>
      <c r="AE232" s="56"/>
      <c r="AF232" s="45"/>
      <c r="AG232" s="72"/>
      <c r="AH232" s="56"/>
      <c r="AI232" s="45" t="s">
        <v>85</v>
      </c>
      <c r="AJ232" s="13"/>
      <c r="AK232" s="12"/>
      <c r="AL232" s="12" t="s">
        <v>187</v>
      </c>
      <c r="AM232" s="24"/>
      <c r="AO232" s="12"/>
      <c r="AP232" s="13"/>
      <c r="AQ232" s="13"/>
      <c r="AR232" s="13">
        <v>3.41</v>
      </c>
      <c r="AS232" s="13"/>
      <c r="AT232" s="3"/>
      <c r="AU232" s="2"/>
      <c r="AV232" s="2"/>
      <c r="AY232" s="2"/>
      <c r="AZ232" s="22" t="s">
        <v>189</v>
      </c>
    </row>
    <row r="233" spans="1:52" x14ac:dyDescent="0.25">
      <c r="A233" s="1" t="s">
        <v>2</v>
      </c>
      <c r="B233" s="2">
        <v>2.91</v>
      </c>
      <c r="C233" s="74">
        <f t="shared" si="27"/>
        <v>2.9303900000000001</v>
      </c>
      <c r="D233" s="70">
        <v>-111.423</v>
      </c>
      <c r="E233" s="10">
        <v>42.597000000000001</v>
      </c>
      <c r="F233" s="17">
        <v>1</v>
      </c>
      <c r="G233" s="1">
        <v>1982</v>
      </c>
      <c r="H233">
        <v>10</v>
      </c>
      <c r="I233">
        <v>15</v>
      </c>
      <c r="J233">
        <v>0</v>
      </c>
      <c r="K233">
        <v>1</v>
      </c>
      <c r="L233">
        <v>19.3</v>
      </c>
      <c r="M233" s="73">
        <f t="shared" si="28"/>
        <v>0.22500000000000001</v>
      </c>
      <c r="N233" s="2">
        <v>0.01</v>
      </c>
      <c r="O233" s="3" t="s">
        <v>235</v>
      </c>
      <c r="P233" s="80"/>
      <c r="Q233" s="67">
        <f t="shared" si="30"/>
        <v>2.9303900000000001</v>
      </c>
      <c r="R233" s="72">
        <f t="shared" si="31"/>
        <v>0.22500000000000001</v>
      </c>
      <c r="S233" s="44"/>
      <c r="T233" s="14"/>
      <c r="V233" s="56"/>
      <c r="W233" s="58">
        <v>2.91</v>
      </c>
      <c r="X233" s="72">
        <v>0.22500000000000001</v>
      </c>
      <c r="Y233" s="56">
        <f t="shared" si="29"/>
        <v>2.9303900000000001</v>
      </c>
      <c r="Z233" s="42"/>
      <c r="AA233" s="72"/>
      <c r="AB233" s="56"/>
      <c r="AC233" s="44"/>
      <c r="AD233" s="72"/>
      <c r="AE233" s="56"/>
      <c r="AF233" s="45"/>
      <c r="AG233" s="72"/>
      <c r="AH233" s="56"/>
      <c r="AI233" s="45"/>
      <c r="AJ233" s="13"/>
      <c r="AK233" s="12"/>
      <c r="AL233" s="12"/>
      <c r="AM233" s="24"/>
      <c r="AO233" s="12"/>
      <c r="AP233" s="13"/>
      <c r="AQ233" s="13"/>
      <c r="AR233" s="13">
        <v>2.91</v>
      </c>
      <c r="AS233" s="13"/>
      <c r="AT233" s="3"/>
      <c r="AU233" s="2"/>
      <c r="AV233" s="2"/>
      <c r="AY233" s="2"/>
    </row>
    <row r="234" spans="1:52" x14ac:dyDescent="0.25">
      <c r="A234" s="1" t="s">
        <v>2</v>
      </c>
      <c r="B234" s="2">
        <v>2.84</v>
      </c>
      <c r="C234" s="74">
        <f t="shared" si="27"/>
        <v>2.8653599999999999</v>
      </c>
      <c r="D234" s="70">
        <v>-111.414</v>
      </c>
      <c r="E234" s="10">
        <v>42.616999999999997</v>
      </c>
      <c r="F234" s="17">
        <v>0</v>
      </c>
      <c r="G234" s="1">
        <v>1982</v>
      </c>
      <c r="H234">
        <v>10</v>
      </c>
      <c r="I234">
        <v>15</v>
      </c>
      <c r="J234">
        <v>2</v>
      </c>
      <c r="K234">
        <v>51</v>
      </c>
      <c r="L234">
        <v>17</v>
      </c>
      <c r="M234" s="73">
        <f t="shared" si="28"/>
        <v>0.22500000000000001</v>
      </c>
      <c r="N234" s="2">
        <v>0.01</v>
      </c>
      <c r="O234" s="3" t="s">
        <v>235</v>
      </c>
      <c r="P234" s="80"/>
      <c r="Q234" s="67">
        <f t="shared" si="30"/>
        <v>2.8653599999999999</v>
      </c>
      <c r="R234" s="72">
        <f t="shared" si="31"/>
        <v>0.22500000000000001</v>
      </c>
      <c r="S234" s="44"/>
      <c r="T234" s="14"/>
      <c r="V234" s="56"/>
      <c r="W234" s="58">
        <v>2.84</v>
      </c>
      <c r="X234" s="72">
        <v>0.22500000000000001</v>
      </c>
      <c r="Y234" s="56">
        <f t="shared" si="29"/>
        <v>2.8653599999999999</v>
      </c>
      <c r="Z234" s="42"/>
      <c r="AA234" s="72"/>
      <c r="AB234" s="56"/>
      <c r="AC234" s="44"/>
      <c r="AD234" s="72"/>
      <c r="AE234" s="56"/>
      <c r="AF234" s="45"/>
      <c r="AG234" s="72"/>
      <c r="AH234" s="56"/>
      <c r="AI234" s="45"/>
      <c r="AJ234" s="13"/>
      <c r="AK234" s="12"/>
      <c r="AL234" s="12"/>
      <c r="AM234" s="24"/>
      <c r="AO234" s="12"/>
      <c r="AP234" s="13"/>
      <c r="AQ234" s="13"/>
      <c r="AR234" s="13">
        <v>2.84</v>
      </c>
      <c r="AS234" s="13"/>
      <c r="AT234" s="3"/>
      <c r="AU234" s="2"/>
      <c r="AV234" s="2"/>
      <c r="AY234" s="2"/>
    </row>
    <row r="235" spans="1:52" x14ac:dyDescent="0.25">
      <c r="A235" s="1" t="s">
        <v>2</v>
      </c>
      <c r="B235" s="2">
        <v>2.74</v>
      </c>
      <c r="C235" s="74">
        <f t="shared" si="27"/>
        <v>2.7724600000000001</v>
      </c>
      <c r="D235" s="70">
        <v>-111.43</v>
      </c>
      <c r="E235" s="10">
        <v>42.616</v>
      </c>
      <c r="F235" s="17">
        <v>0</v>
      </c>
      <c r="G235" s="1">
        <v>1982</v>
      </c>
      <c r="H235">
        <v>10</v>
      </c>
      <c r="I235">
        <v>16</v>
      </c>
      <c r="J235">
        <v>1</v>
      </c>
      <c r="K235">
        <v>36</v>
      </c>
      <c r="L235">
        <v>50.7</v>
      </c>
      <c r="M235" s="73">
        <f t="shared" si="28"/>
        <v>0.22500000000000001</v>
      </c>
      <c r="N235" s="2">
        <v>0.01</v>
      </c>
      <c r="O235" s="3" t="s">
        <v>235</v>
      </c>
      <c r="P235" s="80"/>
      <c r="Q235" s="67">
        <f t="shared" si="30"/>
        <v>2.7724600000000001</v>
      </c>
      <c r="R235" s="72">
        <f t="shared" si="31"/>
        <v>0.22500000000000001</v>
      </c>
      <c r="S235" s="44"/>
      <c r="T235" s="14"/>
      <c r="V235" s="56"/>
      <c r="W235" s="58">
        <v>2.74</v>
      </c>
      <c r="X235" s="72">
        <v>0.22500000000000001</v>
      </c>
      <c r="Y235" s="56">
        <f t="shared" si="29"/>
        <v>2.7724600000000001</v>
      </c>
      <c r="Z235" s="42"/>
      <c r="AA235" s="72"/>
      <c r="AB235" s="56"/>
      <c r="AC235" s="44"/>
      <c r="AD235" s="72"/>
      <c r="AE235" s="56"/>
      <c r="AF235" s="45"/>
      <c r="AG235" s="72"/>
      <c r="AH235" s="56"/>
      <c r="AI235" s="45"/>
      <c r="AJ235" s="13"/>
      <c r="AK235" s="12"/>
      <c r="AL235" s="12"/>
      <c r="AM235" s="24"/>
      <c r="AO235" s="12"/>
      <c r="AP235" s="13"/>
      <c r="AQ235" s="13"/>
      <c r="AR235" s="13">
        <v>2.74</v>
      </c>
      <c r="AS235" s="13"/>
      <c r="AT235" s="3"/>
      <c r="AU235" s="2"/>
      <c r="AV235" s="2"/>
      <c r="AY235" s="2"/>
    </row>
    <row r="236" spans="1:52" x14ac:dyDescent="0.25">
      <c r="A236" s="1" t="s">
        <v>2</v>
      </c>
      <c r="B236" s="2">
        <v>2.98</v>
      </c>
      <c r="C236" s="74">
        <f t="shared" si="27"/>
        <v>2.9954200000000002</v>
      </c>
      <c r="D236" s="70">
        <v>-111.39400000000001</v>
      </c>
      <c r="E236" s="10">
        <v>42.59</v>
      </c>
      <c r="F236" s="17">
        <v>0</v>
      </c>
      <c r="G236" s="1">
        <v>1982</v>
      </c>
      <c r="H236">
        <v>10</v>
      </c>
      <c r="I236">
        <v>16</v>
      </c>
      <c r="J236">
        <v>1</v>
      </c>
      <c r="K236">
        <v>52</v>
      </c>
      <c r="L236">
        <v>42.5</v>
      </c>
      <c r="M236" s="73">
        <f t="shared" si="28"/>
        <v>0.22500000000000001</v>
      </c>
      <c r="N236" s="2">
        <v>0.01</v>
      </c>
      <c r="O236" s="3" t="s">
        <v>235</v>
      </c>
      <c r="P236" s="80"/>
      <c r="Q236" s="67">
        <f t="shared" si="30"/>
        <v>2.9954200000000002</v>
      </c>
      <c r="R236" s="72">
        <f t="shared" si="31"/>
        <v>0.22500000000000001</v>
      </c>
      <c r="S236" s="44"/>
      <c r="T236" s="14"/>
      <c r="V236" s="56"/>
      <c r="W236" s="58">
        <v>2.98</v>
      </c>
      <c r="X236" s="72">
        <v>0.22500000000000001</v>
      </c>
      <c r="Y236" s="56">
        <f t="shared" si="29"/>
        <v>2.9954200000000002</v>
      </c>
      <c r="Z236" s="42"/>
      <c r="AA236" s="72"/>
      <c r="AB236" s="56"/>
      <c r="AC236" s="44"/>
      <c r="AD236" s="72"/>
      <c r="AE236" s="56"/>
      <c r="AF236" s="45"/>
      <c r="AG236" s="72"/>
      <c r="AH236" s="56"/>
      <c r="AI236" s="45"/>
      <c r="AJ236" s="13"/>
      <c r="AK236" s="12"/>
      <c r="AL236" s="12"/>
      <c r="AM236" s="24"/>
      <c r="AO236" s="12"/>
      <c r="AP236" s="13"/>
      <c r="AQ236" s="13"/>
      <c r="AR236" s="13">
        <v>2.98</v>
      </c>
      <c r="AS236" s="13"/>
      <c r="AT236" s="3"/>
      <c r="AU236" s="2"/>
      <c r="AV236" s="2"/>
      <c r="AY236" s="2"/>
    </row>
    <row r="237" spans="1:52" x14ac:dyDescent="0.25">
      <c r="A237" s="1" t="s">
        <v>2</v>
      </c>
      <c r="B237" s="2">
        <v>2.7</v>
      </c>
      <c r="C237" s="74">
        <f t="shared" si="27"/>
        <v>2.7353000000000001</v>
      </c>
      <c r="D237" s="70">
        <v>-111.452</v>
      </c>
      <c r="E237" s="10">
        <v>42.631</v>
      </c>
      <c r="F237" s="17">
        <v>1</v>
      </c>
      <c r="G237" s="1">
        <v>1982</v>
      </c>
      <c r="H237">
        <v>10</v>
      </c>
      <c r="I237">
        <v>16</v>
      </c>
      <c r="J237">
        <v>8</v>
      </c>
      <c r="K237">
        <v>8</v>
      </c>
      <c r="L237">
        <v>32.5</v>
      </c>
      <c r="M237" s="73">
        <f t="shared" si="28"/>
        <v>0.22500000000000001</v>
      </c>
      <c r="N237" s="2">
        <v>0.01</v>
      </c>
      <c r="O237" s="3" t="s">
        <v>235</v>
      </c>
      <c r="P237" s="80"/>
      <c r="Q237" s="67">
        <f t="shared" si="30"/>
        <v>2.7353000000000001</v>
      </c>
      <c r="R237" s="72">
        <f t="shared" si="31"/>
        <v>0.22500000000000001</v>
      </c>
      <c r="S237" s="44"/>
      <c r="T237" s="14"/>
      <c r="V237" s="56"/>
      <c r="W237" s="58">
        <v>2.7</v>
      </c>
      <c r="X237" s="72">
        <v>0.22500000000000001</v>
      </c>
      <c r="Y237" s="56">
        <f t="shared" si="29"/>
        <v>2.7353000000000001</v>
      </c>
      <c r="Z237" s="42"/>
      <c r="AA237" s="72"/>
      <c r="AB237" s="56"/>
      <c r="AC237" s="44"/>
      <c r="AD237" s="72"/>
      <c r="AE237" s="56"/>
      <c r="AF237" s="45"/>
      <c r="AG237" s="72"/>
      <c r="AH237" s="56"/>
      <c r="AI237" s="45"/>
      <c r="AJ237" s="13"/>
      <c r="AK237" s="12"/>
      <c r="AL237" s="12"/>
      <c r="AM237" s="24"/>
      <c r="AO237" s="12"/>
      <c r="AP237" s="13"/>
      <c r="AQ237" s="13"/>
      <c r="AR237" s="13">
        <v>2.7</v>
      </c>
      <c r="AS237" s="13"/>
      <c r="AT237" s="3"/>
      <c r="AU237" s="2"/>
      <c r="AV237" s="2"/>
      <c r="AY237" s="2"/>
    </row>
    <row r="238" spans="1:52" x14ac:dyDescent="0.25">
      <c r="A238" s="1" t="s">
        <v>2</v>
      </c>
      <c r="B238" s="2">
        <v>2.61</v>
      </c>
      <c r="C238" s="74">
        <f t="shared" si="27"/>
        <v>2.6516899999999999</v>
      </c>
      <c r="D238" s="70">
        <v>-111.414</v>
      </c>
      <c r="E238" s="10">
        <v>42.603000000000002</v>
      </c>
      <c r="F238" s="17">
        <v>1</v>
      </c>
      <c r="G238" s="1">
        <v>1982</v>
      </c>
      <c r="H238">
        <v>10</v>
      </c>
      <c r="I238">
        <v>17</v>
      </c>
      <c r="J238">
        <v>0</v>
      </c>
      <c r="K238">
        <v>15</v>
      </c>
      <c r="L238">
        <v>35.5</v>
      </c>
      <c r="M238" s="73">
        <f t="shared" si="28"/>
        <v>0.22500000000000001</v>
      </c>
      <c r="N238" s="2">
        <v>0.01</v>
      </c>
      <c r="O238" s="3" t="s">
        <v>235</v>
      </c>
      <c r="P238" s="80"/>
      <c r="Q238" s="67">
        <f t="shared" si="30"/>
        <v>2.6516899999999999</v>
      </c>
      <c r="R238" s="72">
        <f t="shared" si="31"/>
        <v>0.22500000000000001</v>
      </c>
      <c r="S238" s="44"/>
      <c r="T238" s="14"/>
      <c r="V238" s="56"/>
      <c r="W238" s="58">
        <v>2.61</v>
      </c>
      <c r="X238" s="72">
        <v>0.22500000000000001</v>
      </c>
      <c r="Y238" s="56">
        <f t="shared" si="29"/>
        <v>2.6516899999999999</v>
      </c>
      <c r="Z238" s="42"/>
      <c r="AA238" s="72"/>
      <c r="AB238" s="56"/>
      <c r="AC238" s="44"/>
      <c r="AD238" s="72"/>
      <c r="AE238" s="56"/>
      <c r="AF238" s="45"/>
      <c r="AG238" s="72"/>
      <c r="AH238" s="56"/>
      <c r="AI238" s="45"/>
      <c r="AJ238" s="13"/>
      <c r="AK238" s="12"/>
      <c r="AL238" s="12"/>
      <c r="AM238" s="24"/>
      <c r="AO238" s="12"/>
      <c r="AP238" s="13"/>
      <c r="AQ238" s="13"/>
      <c r="AR238" s="13">
        <v>2.61</v>
      </c>
      <c r="AS238" s="13"/>
      <c r="AT238" s="3"/>
      <c r="AU238" s="2"/>
      <c r="AV238" s="2"/>
      <c r="AY238" s="2"/>
    </row>
    <row r="239" spans="1:52" x14ac:dyDescent="0.25">
      <c r="A239" s="1" t="s">
        <v>2</v>
      </c>
      <c r="B239" s="2">
        <v>2.82</v>
      </c>
      <c r="C239" s="74">
        <f t="shared" si="27"/>
        <v>2.8467799999999999</v>
      </c>
      <c r="D239" s="70">
        <v>-111.42700000000001</v>
      </c>
      <c r="E239" s="10">
        <v>42.615000000000002</v>
      </c>
      <c r="F239" s="17">
        <v>2</v>
      </c>
      <c r="G239" s="1">
        <v>1982</v>
      </c>
      <c r="H239">
        <v>10</v>
      </c>
      <c r="I239">
        <v>17</v>
      </c>
      <c r="J239">
        <v>19</v>
      </c>
      <c r="K239">
        <v>28</v>
      </c>
      <c r="L239">
        <v>34.799999999999997</v>
      </c>
      <c r="M239" s="73">
        <f t="shared" si="28"/>
        <v>0.22500000000000001</v>
      </c>
      <c r="N239" s="2">
        <v>0.01</v>
      </c>
      <c r="O239" s="3" t="s">
        <v>235</v>
      </c>
      <c r="P239" s="80"/>
      <c r="Q239" s="67">
        <f t="shared" si="30"/>
        <v>2.8467799999999999</v>
      </c>
      <c r="R239" s="72">
        <f t="shared" si="31"/>
        <v>0.22500000000000001</v>
      </c>
      <c r="S239" s="44"/>
      <c r="T239" s="14"/>
      <c r="V239" s="56"/>
      <c r="W239" s="58">
        <v>2.82</v>
      </c>
      <c r="X239" s="72">
        <v>0.22500000000000001</v>
      </c>
      <c r="Y239" s="56">
        <f t="shared" si="29"/>
        <v>2.8467799999999999</v>
      </c>
      <c r="Z239" s="42"/>
      <c r="AA239" s="72"/>
      <c r="AB239" s="56"/>
      <c r="AC239" s="44"/>
      <c r="AD239" s="72"/>
      <c r="AE239" s="56"/>
      <c r="AF239" s="45"/>
      <c r="AG239" s="72"/>
      <c r="AH239" s="56"/>
      <c r="AI239" s="45"/>
      <c r="AJ239" s="13"/>
      <c r="AK239" s="12"/>
      <c r="AL239" s="12"/>
      <c r="AM239" s="24"/>
      <c r="AO239" s="12"/>
      <c r="AP239" s="13"/>
      <c r="AQ239" s="13"/>
      <c r="AR239" s="13">
        <v>2.82</v>
      </c>
      <c r="AS239" s="13"/>
      <c r="AT239" s="3"/>
      <c r="AU239" s="2"/>
      <c r="AV239" s="2"/>
      <c r="AY239" s="2"/>
    </row>
    <row r="240" spans="1:52" x14ac:dyDescent="0.25">
      <c r="A240" s="1" t="s">
        <v>2</v>
      </c>
      <c r="B240" s="2">
        <v>2.97</v>
      </c>
      <c r="C240" s="74">
        <f t="shared" si="27"/>
        <v>3.253306768896401</v>
      </c>
      <c r="D240" s="70">
        <v>-114.258</v>
      </c>
      <c r="E240" s="10">
        <v>37.683999999999997</v>
      </c>
      <c r="F240" s="17">
        <v>8</v>
      </c>
      <c r="G240" s="1">
        <v>1982</v>
      </c>
      <c r="H240">
        <v>11</v>
      </c>
      <c r="I240">
        <v>1</v>
      </c>
      <c r="J240">
        <v>23</v>
      </c>
      <c r="K240">
        <v>14</v>
      </c>
      <c r="L240">
        <v>42.4</v>
      </c>
      <c r="M240" s="73">
        <f t="shared" si="28"/>
        <v>0.16083765575665815</v>
      </c>
      <c r="N240" s="2">
        <v>0.01</v>
      </c>
      <c r="O240" s="3" t="s">
        <v>236</v>
      </c>
      <c r="P240" s="76">
        <f>1/((1/X240^2)+(1/AA240^2))</f>
        <v>2.586875150929727E-2</v>
      </c>
      <c r="Q240" s="67">
        <f>(P240/X240^2*Y240)+(P240/AA240^2*AB240)</f>
        <v>3.253306768896401</v>
      </c>
      <c r="R240" s="72">
        <f>SQRT(P240)</f>
        <v>0.16083765575665815</v>
      </c>
      <c r="S240" s="44"/>
      <c r="T240" s="14"/>
      <c r="V240" s="56"/>
      <c r="W240" s="58">
        <v>2.97</v>
      </c>
      <c r="X240" s="72">
        <v>0.22500000000000001</v>
      </c>
      <c r="Y240" s="56">
        <f t="shared" si="29"/>
        <v>2.9861300000000002</v>
      </c>
      <c r="Z240" s="58">
        <v>3.3</v>
      </c>
      <c r="AA240" s="72">
        <v>0.23</v>
      </c>
      <c r="AB240" s="56">
        <f>0.791*(Z240+0.09)+0.851</f>
        <v>3.5324899999999997</v>
      </c>
      <c r="AC240" s="44"/>
      <c r="AD240" s="72"/>
      <c r="AE240" s="56"/>
      <c r="AF240" s="45"/>
      <c r="AG240" s="72"/>
      <c r="AH240" s="56"/>
      <c r="AI240" s="45" t="s">
        <v>36</v>
      </c>
      <c r="AJ240" s="13"/>
      <c r="AK240" s="12"/>
      <c r="AL240" s="12"/>
      <c r="AM240" s="24">
        <v>3.3</v>
      </c>
      <c r="AO240" s="12"/>
      <c r="AP240" s="13"/>
      <c r="AQ240" s="13"/>
      <c r="AR240" s="13">
        <v>2.97</v>
      </c>
      <c r="AS240" s="13"/>
      <c r="AT240" s="3"/>
      <c r="AU240" s="2"/>
      <c r="AV240" s="2"/>
      <c r="AY240" s="2"/>
    </row>
    <row r="241" spans="1:51" x14ac:dyDescent="0.25">
      <c r="A241" s="1" t="s">
        <v>2</v>
      </c>
      <c r="B241" s="31">
        <v>2.7</v>
      </c>
      <c r="C241" s="74">
        <f t="shared" si="27"/>
        <v>2.7353000000000001</v>
      </c>
      <c r="D241" s="70">
        <v>-111.444</v>
      </c>
      <c r="E241" s="10">
        <v>42.610999999999997</v>
      </c>
      <c r="F241" s="17">
        <v>0</v>
      </c>
      <c r="G241" s="1">
        <v>1982</v>
      </c>
      <c r="H241">
        <v>11</v>
      </c>
      <c r="I241">
        <v>5</v>
      </c>
      <c r="J241">
        <v>22</v>
      </c>
      <c r="K241">
        <v>28</v>
      </c>
      <c r="L241">
        <v>44.6</v>
      </c>
      <c r="M241" s="73">
        <f t="shared" si="28"/>
        <v>0.22500000000000001</v>
      </c>
      <c r="N241" s="2">
        <v>0.01</v>
      </c>
      <c r="O241" s="3" t="s">
        <v>235</v>
      </c>
      <c r="P241" s="80"/>
      <c r="Q241" s="67">
        <f>Y241</f>
        <v>2.7353000000000001</v>
      </c>
      <c r="R241" s="72">
        <f>X241</f>
        <v>0.22500000000000001</v>
      </c>
      <c r="S241" s="44"/>
      <c r="T241" s="14"/>
      <c r="V241" s="56"/>
      <c r="W241" s="58">
        <v>2.7</v>
      </c>
      <c r="X241" s="72">
        <v>0.22500000000000001</v>
      </c>
      <c r="Y241" s="56">
        <f t="shared" si="29"/>
        <v>2.7353000000000001</v>
      </c>
      <c r="Z241" s="42"/>
      <c r="AA241" s="72"/>
      <c r="AB241" s="56"/>
      <c r="AC241" s="44"/>
      <c r="AD241" s="72"/>
      <c r="AE241" s="56"/>
      <c r="AF241" s="45"/>
      <c r="AG241" s="72"/>
      <c r="AH241" s="56"/>
      <c r="AI241" s="45"/>
      <c r="AJ241" s="13"/>
      <c r="AK241" s="12"/>
      <c r="AL241" s="12"/>
      <c r="AM241" s="24"/>
      <c r="AO241" s="12"/>
      <c r="AP241" s="13"/>
      <c r="AQ241" s="13"/>
      <c r="AR241" s="24">
        <v>2.7</v>
      </c>
      <c r="AS241" s="13"/>
      <c r="AT241" s="3"/>
      <c r="AU241" s="2"/>
      <c r="AV241" s="2"/>
      <c r="AY241" s="2"/>
    </row>
    <row r="242" spans="1:51" x14ac:dyDescent="0.25">
      <c r="A242" s="1" t="s">
        <v>2</v>
      </c>
      <c r="B242" s="2">
        <v>2.58</v>
      </c>
      <c r="C242" s="74">
        <f t="shared" si="27"/>
        <v>2.6238200000000003</v>
      </c>
      <c r="D242" s="70">
        <v>-111.419</v>
      </c>
      <c r="E242" s="10">
        <v>42.6</v>
      </c>
      <c r="F242" s="17">
        <v>0</v>
      </c>
      <c r="G242" s="1">
        <v>1982</v>
      </c>
      <c r="H242">
        <v>11</v>
      </c>
      <c r="I242">
        <v>6</v>
      </c>
      <c r="J242">
        <v>11</v>
      </c>
      <c r="K242">
        <v>45</v>
      </c>
      <c r="L242">
        <v>53.2</v>
      </c>
      <c r="M242" s="73">
        <f t="shared" si="28"/>
        <v>0.22500000000000001</v>
      </c>
      <c r="N242" s="2">
        <v>0.01</v>
      </c>
      <c r="O242" s="3" t="s">
        <v>235</v>
      </c>
      <c r="P242" s="80"/>
      <c r="Q242" s="67">
        <f>Y242</f>
        <v>2.6238200000000003</v>
      </c>
      <c r="R242" s="72">
        <f>X242</f>
        <v>0.22500000000000001</v>
      </c>
      <c r="S242" s="44"/>
      <c r="T242" s="14"/>
      <c r="V242" s="56"/>
      <c r="W242" s="58">
        <v>2.58</v>
      </c>
      <c r="X242" s="72">
        <v>0.22500000000000001</v>
      </c>
      <c r="Y242" s="56">
        <f t="shared" si="29"/>
        <v>2.6238200000000003</v>
      </c>
      <c r="Z242" s="42"/>
      <c r="AA242" s="72"/>
      <c r="AB242" s="56"/>
      <c r="AC242" s="44"/>
      <c r="AD242" s="72"/>
      <c r="AE242" s="56"/>
      <c r="AF242" s="45"/>
      <c r="AG242" s="72"/>
      <c r="AH242" s="56"/>
      <c r="AI242" s="45"/>
      <c r="AJ242" s="13"/>
      <c r="AK242" s="12"/>
      <c r="AL242" s="12"/>
      <c r="AM242" s="24"/>
      <c r="AO242" s="12"/>
      <c r="AP242" s="13"/>
      <c r="AQ242" s="13"/>
      <c r="AR242" s="13">
        <v>2.58</v>
      </c>
      <c r="AS242" s="13"/>
      <c r="AT242" s="3"/>
      <c r="AU242" s="2"/>
      <c r="AV242" s="2"/>
      <c r="AY242" s="2"/>
    </row>
    <row r="243" spans="1:51" x14ac:dyDescent="0.25">
      <c r="A243" s="1" t="s">
        <v>2</v>
      </c>
      <c r="B243" s="2">
        <v>2.76</v>
      </c>
      <c r="C243" s="74">
        <f t="shared" si="27"/>
        <v>2.7910399999999997</v>
      </c>
      <c r="D243" s="70">
        <v>-111.863</v>
      </c>
      <c r="E243" s="10">
        <v>42.521000000000001</v>
      </c>
      <c r="F243" s="17">
        <v>6</v>
      </c>
      <c r="G243" s="1">
        <v>1982</v>
      </c>
      <c r="H243">
        <v>11</v>
      </c>
      <c r="I243">
        <v>18</v>
      </c>
      <c r="J243">
        <v>21</v>
      </c>
      <c r="K243">
        <v>31</v>
      </c>
      <c r="L243">
        <v>52.2</v>
      </c>
      <c r="M243" s="73">
        <f t="shared" si="28"/>
        <v>0.22500000000000001</v>
      </c>
      <c r="N243" s="2">
        <v>0.01</v>
      </c>
      <c r="O243" s="3" t="s">
        <v>235</v>
      </c>
      <c r="P243" s="80"/>
      <c r="Q243" s="67">
        <f>Y243</f>
        <v>2.7910399999999997</v>
      </c>
      <c r="R243" s="72">
        <f>X243</f>
        <v>0.22500000000000001</v>
      </c>
      <c r="S243" s="44"/>
      <c r="T243" s="14"/>
      <c r="V243" s="56"/>
      <c r="W243" s="58">
        <v>2.76</v>
      </c>
      <c r="X243" s="72">
        <v>0.22500000000000001</v>
      </c>
      <c r="Y243" s="56">
        <f t="shared" si="29"/>
        <v>2.7910399999999997</v>
      </c>
      <c r="Z243" s="42"/>
      <c r="AA243" s="72"/>
      <c r="AB243" s="56"/>
      <c r="AC243" s="44"/>
      <c r="AD243" s="72"/>
      <c r="AE243" s="56"/>
      <c r="AF243" s="45"/>
      <c r="AG243" s="72"/>
      <c r="AH243" s="56"/>
      <c r="AI243" s="45"/>
      <c r="AJ243" s="13"/>
      <c r="AK243" s="12"/>
      <c r="AL243" s="12"/>
      <c r="AM243" s="24"/>
      <c r="AO243" s="12"/>
      <c r="AP243" s="13"/>
      <c r="AQ243" s="13"/>
      <c r="AR243" s="13">
        <v>2.76</v>
      </c>
      <c r="AS243" s="13"/>
      <c r="AT243" s="3"/>
      <c r="AU243" s="2"/>
      <c r="AV243" s="2"/>
      <c r="AY243" s="2"/>
    </row>
    <row r="244" spans="1:51" x14ac:dyDescent="0.25">
      <c r="A244" s="1" t="s">
        <v>1</v>
      </c>
      <c r="B244" s="2">
        <v>3</v>
      </c>
      <c r="C244" s="74">
        <f t="shared" si="27"/>
        <v>3.2951899999999998</v>
      </c>
      <c r="D244" s="70">
        <v>-112.01</v>
      </c>
      <c r="E244" s="10">
        <v>36.03</v>
      </c>
      <c r="F244" s="17">
        <v>5</v>
      </c>
      <c r="G244" s="1">
        <v>1982</v>
      </c>
      <c r="H244">
        <v>11</v>
      </c>
      <c r="I244">
        <v>19</v>
      </c>
      <c r="J244">
        <v>20</v>
      </c>
      <c r="K244">
        <v>57</v>
      </c>
      <c r="L244">
        <v>34.6</v>
      </c>
      <c r="M244" s="73">
        <f t="shared" si="28"/>
        <v>0.23</v>
      </c>
      <c r="N244" s="2">
        <v>0.01</v>
      </c>
      <c r="O244" s="3" t="s">
        <v>235</v>
      </c>
      <c r="P244" s="80"/>
      <c r="Q244" s="67">
        <f>AB244</f>
        <v>3.2951899999999998</v>
      </c>
      <c r="R244" s="72">
        <f>AA244</f>
        <v>0.23</v>
      </c>
      <c r="S244" s="44"/>
      <c r="T244" s="14"/>
      <c r="V244" s="56"/>
      <c r="W244" s="42"/>
      <c r="Y244" s="56"/>
      <c r="Z244" s="58">
        <v>3</v>
      </c>
      <c r="AA244" s="72">
        <v>0.23</v>
      </c>
      <c r="AB244" s="56">
        <f>0.791*(Z244+0.09)+0.851</f>
        <v>3.2951899999999998</v>
      </c>
      <c r="AC244" s="44"/>
      <c r="AD244" s="72"/>
      <c r="AE244" s="56"/>
      <c r="AF244" s="45"/>
      <c r="AG244" s="72"/>
      <c r="AH244" s="56"/>
      <c r="AI244" s="45" t="s">
        <v>21</v>
      </c>
      <c r="AJ244" s="13">
        <v>0</v>
      </c>
      <c r="AK244" s="12">
        <v>0</v>
      </c>
      <c r="AL244" s="12">
        <v>0</v>
      </c>
      <c r="AM244" s="24">
        <v>3</v>
      </c>
      <c r="AO244" s="12">
        <v>42</v>
      </c>
      <c r="AP244" s="13"/>
      <c r="AQ244" s="13" t="s">
        <v>10</v>
      </c>
      <c r="AR244" s="13"/>
      <c r="AS244" s="13"/>
      <c r="AT244" s="3"/>
      <c r="AU244" s="2"/>
      <c r="AV244" s="2"/>
      <c r="AY244" s="2"/>
    </row>
    <row r="245" spans="1:51" x14ac:dyDescent="0.25">
      <c r="A245" s="1" t="s">
        <v>2</v>
      </c>
      <c r="B245" s="2">
        <v>2.56</v>
      </c>
      <c r="C245" s="74">
        <f t="shared" si="27"/>
        <v>2.6052400000000002</v>
      </c>
      <c r="D245" s="70">
        <v>-111.55500000000001</v>
      </c>
      <c r="E245" s="10">
        <v>42.737000000000002</v>
      </c>
      <c r="F245" s="17">
        <v>0</v>
      </c>
      <c r="G245" s="1">
        <v>1982</v>
      </c>
      <c r="H245">
        <v>11</v>
      </c>
      <c r="I245">
        <v>30</v>
      </c>
      <c r="J245">
        <v>0</v>
      </c>
      <c r="K245">
        <v>53</v>
      </c>
      <c r="L245">
        <v>38.799999999999997</v>
      </c>
      <c r="M245" s="73">
        <f t="shared" si="28"/>
        <v>0.22500000000000001</v>
      </c>
      <c r="N245" s="2">
        <v>0.01</v>
      </c>
      <c r="O245" s="3" t="s">
        <v>235</v>
      </c>
      <c r="P245" s="80"/>
      <c r="Q245" s="67">
        <f>Y245</f>
        <v>2.6052400000000002</v>
      </c>
      <c r="R245" s="72">
        <f>X245</f>
        <v>0.22500000000000001</v>
      </c>
      <c r="S245" s="44"/>
      <c r="T245" s="14"/>
      <c r="V245" s="56"/>
      <c r="W245" s="58">
        <v>2.56</v>
      </c>
      <c r="X245" s="72">
        <v>0.22500000000000001</v>
      </c>
      <c r="Y245" s="56">
        <f>0.929*W245+0.227</f>
        <v>2.6052400000000002</v>
      </c>
      <c r="Z245" s="42"/>
      <c r="AA245" s="72"/>
      <c r="AB245" s="56"/>
      <c r="AC245" s="44"/>
      <c r="AD245" s="72"/>
      <c r="AE245" s="56"/>
      <c r="AF245" s="45"/>
      <c r="AG245" s="72"/>
      <c r="AH245" s="56"/>
      <c r="AI245" s="45"/>
      <c r="AJ245" s="13"/>
      <c r="AK245" s="12"/>
      <c r="AL245" s="12"/>
      <c r="AM245" s="24"/>
      <c r="AO245" s="12"/>
      <c r="AP245" s="13"/>
      <c r="AQ245" s="13"/>
      <c r="AR245" s="13">
        <v>2.56</v>
      </c>
      <c r="AS245" s="13"/>
      <c r="AT245" s="3"/>
      <c r="AU245" s="2"/>
      <c r="AV245" s="2"/>
      <c r="AY245" s="2"/>
    </row>
    <row r="246" spans="1:51" x14ac:dyDescent="0.25">
      <c r="A246" s="1" t="s">
        <v>2</v>
      </c>
      <c r="B246" s="2">
        <v>2.46</v>
      </c>
      <c r="C246" s="74">
        <f t="shared" si="27"/>
        <v>2.51234</v>
      </c>
      <c r="D246" s="70">
        <v>-111.414</v>
      </c>
      <c r="E246" s="10">
        <v>42.624000000000002</v>
      </c>
      <c r="F246" s="17">
        <v>1</v>
      </c>
      <c r="G246" s="1">
        <v>1982</v>
      </c>
      <c r="H246">
        <v>12</v>
      </c>
      <c r="I246">
        <v>21</v>
      </c>
      <c r="J246">
        <v>17</v>
      </c>
      <c r="K246">
        <v>40</v>
      </c>
      <c r="L246">
        <v>2.2000000000000002</v>
      </c>
      <c r="M246" s="73">
        <f t="shared" si="28"/>
        <v>0.22500000000000001</v>
      </c>
      <c r="N246" s="2">
        <v>0.01</v>
      </c>
      <c r="O246" s="3" t="s">
        <v>235</v>
      </c>
      <c r="P246" s="80"/>
      <c r="Q246" s="67">
        <f>Y246</f>
        <v>2.51234</v>
      </c>
      <c r="R246" s="72">
        <f>X246</f>
        <v>0.22500000000000001</v>
      </c>
      <c r="S246" s="44"/>
      <c r="T246" s="14"/>
      <c r="V246" s="56"/>
      <c r="W246" s="58">
        <v>2.46</v>
      </c>
      <c r="X246" s="72">
        <v>0.22500000000000001</v>
      </c>
      <c r="Y246" s="56">
        <f>0.929*W246+0.227</f>
        <v>2.51234</v>
      </c>
      <c r="Z246" s="42"/>
      <c r="AA246" s="72"/>
      <c r="AB246" s="56"/>
      <c r="AC246" s="44"/>
      <c r="AD246" s="72"/>
      <c r="AE246" s="56"/>
      <c r="AF246" s="45"/>
      <c r="AG246" s="72"/>
      <c r="AH246" s="56"/>
      <c r="AI246" s="45"/>
      <c r="AJ246" s="13"/>
      <c r="AK246" s="12"/>
      <c r="AL246" s="12"/>
      <c r="AM246" s="24"/>
      <c r="AO246" s="12"/>
      <c r="AP246" s="13"/>
      <c r="AQ246" s="13"/>
      <c r="AR246" s="13">
        <v>2.46</v>
      </c>
      <c r="AS246" s="13"/>
      <c r="AT246" s="3"/>
      <c r="AU246" s="2"/>
      <c r="AV246" s="2"/>
      <c r="AY246" s="2"/>
    </row>
    <row r="247" spans="1:51" x14ac:dyDescent="0.25">
      <c r="A247" s="1" t="s">
        <v>1</v>
      </c>
      <c r="B247" s="2">
        <v>3.1</v>
      </c>
      <c r="C247" s="74">
        <f t="shared" si="27"/>
        <v>3.3742900000000002</v>
      </c>
      <c r="D247" s="70">
        <v>-111.4</v>
      </c>
      <c r="E247" s="10">
        <v>42.61</v>
      </c>
      <c r="F247" s="17">
        <v>5</v>
      </c>
      <c r="G247" s="1">
        <v>1982</v>
      </c>
      <c r="H247">
        <v>12</v>
      </c>
      <c r="I247">
        <v>23</v>
      </c>
      <c r="J247">
        <v>9</v>
      </c>
      <c r="K247">
        <v>23</v>
      </c>
      <c r="L247">
        <v>49.4</v>
      </c>
      <c r="M247" s="73">
        <f t="shared" si="28"/>
        <v>0.23</v>
      </c>
      <c r="N247" s="2">
        <v>0.01</v>
      </c>
      <c r="O247" s="3" t="s">
        <v>235</v>
      </c>
      <c r="P247" s="80"/>
      <c r="Q247" s="67">
        <f>AB247</f>
        <v>3.3742900000000002</v>
      </c>
      <c r="R247" s="72">
        <f>AA247</f>
        <v>0.23</v>
      </c>
      <c r="S247" s="44"/>
      <c r="T247" s="14"/>
      <c r="V247" s="56"/>
      <c r="W247" s="42"/>
      <c r="Y247" s="56"/>
      <c r="Z247" s="58">
        <v>3.1</v>
      </c>
      <c r="AA247" s="72">
        <v>0.23</v>
      </c>
      <c r="AB247" s="56">
        <f>0.791*(Z247+0.09)+0.851</f>
        <v>3.3742900000000002</v>
      </c>
      <c r="AC247" s="44"/>
      <c r="AD247" s="72"/>
      <c r="AE247" s="56"/>
      <c r="AF247" s="45"/>
      <c r="AG247" s="72"/>
      <c r="AH247" s="56"/>
      <c r="AI247" s="45" t="s">
        <v>30</v>
      </c>
      <c r="AJ247" s="13">
        <v>0</v>
      </c>
      <c r="AK247" s="12">
        <v>0</v>
      </c>
      <c r="AL247" s="12">
        <v>0</v>
      </c>
      <c r="AM247" s="24">
        <v>3.1</v>
      </c>
      <c r="AO247" s="12">
        <v>457</v>
      </c>
      <c r="AP247" s="13"/>
      <c r="AQ247" s="13"/>
      <c r="AR247" s="13"/>
      <c r="AS247" s="13"/>
      <c r="AT247" s="3"/>
      <c r="AU247" s="2"/>
      <c r="AV247" s="2"/>
      <c r="AY247" s="2"/>
    </row>
    <row r="248" spans="1:51" x14ac:dyDescent="0.25">
      <c r="A248" s="1" t="s">
        <v>2</v>
      </c>
      <c r="B248" s="2">
        <v>2.4500000000000002</v>
      </c>
      <c r="C248" s="74">
        <f t="shared" si="27"/>
        <v>2.50305</v>
      </c>
      <c r="D248" s="70">
        <v>-111.59099999999999</v>
      </c>
      <c r="E248" s="10">
        <v>42.75</v>
      </c>
      <c r="F248" s="17">
        <v>0</v>
      </c>
      <c r="G248" s="1">
        <v>1982</v>
      </c>
      <c r="H248">
        <v>12</v>
      </c>
      <c r="I248">
        <v>30</v>
      </c>
      <c r="J248">
        <v>0</v>
      </c>
      <c r="K248">
        <v>16</v>
      </c>
      <c r="L248">
        <v>31.9</v>
      </c>
      <c r="M248" s="73">
        <f t="shared" si="28"/>
        <v>0.22500000000000001</v>
      </c>
      <c r="N248" s="2">
        <v>0.01</v>
      </c>
      <c r="O248" s="3" t="s">
        <v>235</v>
      </c>
      <c r="P248" s="80"/>
      <c r="Q248" s="67">
        <f>Y248</f>
        <v>2.50305</v>
      </c>
      <c r="R248" s="72">
        <f>X248</f>
        <v>0.22500000000000001</v>
      </c>
      <c r="S248" s="44"/>
      <c r="T248" s="14"/>
      <c r="V248" s="56"/>
      <c r="W248" s="58">
        <v>2.4500000000000002</v>
      </c>
      <c r="X248" s="72">
        <v>0.22500000000000001</v>
      </c>
      <c r="Y248" s="56">
        <f>0.929*W248+0.227</f>
        <v>2.50305</v>
      </c>
      <c r="Z248" s="42"/>
      <c r="AA248" s="72"/>
      <c r="AB248" s="56"/>
      <c r="AC248" s="44"/>
      <c r="AD248" s="72"/>
      <c r="AE248" s="56"/>
      <c r="AF248" s="45"/>
      <c r="AG248" s="72"/>
      <c r="AH248" s="56"/>
      <c r="AI248" s="45"/>
      <c r="AJ248" s="13"/>
      <c r="AK248" s="12"/>
      <c r="AL248" s="12"/>
      <c r="AM248" s="24"/>
      <c r="AO248" s="12"/>
      <c r="AP248" s="13"/>
      <c r="AQ248" s="13"/>
      <c r="AR248" s="13">
        <v>2.4500000000000002</v>
      </c>
      <c r="AS248" s="13"/>
      <c r="AT248" s="3"/>
      <c r="AU248" s="2"/>
      <c r="AV248" s="2"/>
      <c r="AY248" s="2"/>
    </row>
    <row r="249" spans="1:51" x14ac:dyDescent="0.25">
      <c r="A249" s="1" t="s">
        <v>1</v>
      </c>
      <c r="B249" s="2">
        <v>4.4000000000000004</v>
      </c>
      <c r="C249" s="74">
        <f t="shared" si="27"/>
        <v>4.2068648822820602</v>
      </c>
      <c r="D249" s="70">
        <v>-111.19</v>
      </c>
      <c r="E249" s="10">
        <v>43.304000000000002</v>
      </c>
      <c r="F249" s="17">
        <v>7</v>
      </c>
      <c r="G249" s="1">
        <v>1983</v>
      </c>
      <c r="H249">
        <v>2</v>
      </c>
      <c r="I249">
        <v>8</v>
      </c>
      <c r="J249">
        <v>10</v>
      </c>
      <c r="K249">
        <v>54</v>
      </c>
      <c r="L249">
        <v>54.9</v>
      </c>
      <c r="M249" s="73">
        <f t="shared" si="28"/>
        <v>0.19154173215726886</v>
      </c>
      <c r="N249" s="2">
        <v>0.01</v>
      </c>
      <c r="O249" s="3" t="s">
        <v>236</v>
      </c>
      <c r="P249" s="76">
        <f>1/((1/AA249^2)+(1/AD249^2))</f>
        <v>3.6688235157806927E-2</v>
      </c>
      <c r="Q249" s="67">
        <f>(P249/AA249^2*AB249)+(P249/AD249^2*AE249)</f>
        <v>4.2068648822820602</v>
      </c>
      <c r="R249" s="72">
        <f>SQRT(P249)</f>
        <v>0.19154173215726886</v>
      </c>
      <c r="S249" s="44"/>
      <c r="T249" s="14"/>
      <c r="V249" s="56"/>
      <c r="W249" s="42"/>
      <c r="Y249" s="56"/>
      <c r="Z249" s="58">
        <v>4.2</v>
      </c>
      <c r="AA249" s="72">
        <v>0.23</v>
      </c>
      <c r="AB249" s="56">
        <f>0.791*(Z249+0.09)+0.851</f>
        <v>4.2443900000000001</v>
      </c>
      <c r="AC249" s="57">
        <v>4.4000000000000004</v>
      </c>
      <c r="AD249" s="72">
        <v>0.34599999999999997</v>
      </c>
      <c r="AE249" s="56">
        <f>0.791*(1.088*AC249-0.652)+0.851</f>
        <v>4.1219432000000005</v>
      </c>
      <c r="AF249" s="45"/>
      <c r="AG249" s="72"/>
      <c r="AH249" s="56"/>
      <c r="AI249" s="45" t="s">
        <v>26</v>
      </c>
      <c r="AJ249" s="13">
        <v>4.4000000000000004</v>
      </c>
      <c r="AK249" s="12">
        <v>0</v>
      </c>
      <c r="AL249" s="12">
        <v>0</v>
      </c>
      <c r="AM249" s="24">
        <v>4.2</v>
      </c>
      <c r="AO249" s="12">
        <v>457</v>
      </c>
      <c r="AP249" s="13">
        <v>5</v>
      </c>
      <c r="AQ249" s="13"/>
      <c r="AR249" s="13"/>
      <c r="AS249" s="13"/>
      <c r="AT249" s="3"/>
      <c r="AU249" s="2"/>
      <c r="AV249" s="2"/>
      <c r="AY249" s="2"/>
    </row>
    <row r="250" spans="1:51" x14ac:dyDescent="0.25">
      <c r="A250" s="1" t="s">
        <v>1</v>
      </c>
      <c r="B250" s="2">
        <v>3</v>
      </c>
      <c r="C250" s="74">
        <f t="shared" si="27"/>
        <v>3.2951899999999998</v>
      </c>
      <c r="D250" s="70">
        <v>-114.72199999999999</v>
      </c>
      <c r="E250" s="10">
        <v>36.04</v>
      </c>
      <c r="F250" s="17">
        <v>5</v>
      </c>
      <c r="G250" s="1">
        <v>1983</v>
      </c>
      <c r="H250">
        <v>2</v>
      </c>
      <c r="I250">
        <v>16</v>
      </c>
      <c r="J250">
        <v>8</v>
      </c>
      <c r="K250">
        <v>26</v>
      </c>
      <c r="L250">
        <v>5.7</v>
      </c>
      <c r="M250" s="73">
        <f t="shared" si="28"/>
        <v>0.23</v>
      </c>
      <c r="N250" s="2">
        <v>0.01</v>
      </c>
      <c r="O250" s="3" t="s">
        <v>235</v>
      </c>
      <c r="P250" s="80"/>
      <c r="Q250" s="67">
        <f>AB250</f>
        <v>3.2951899999999998</v>
      </c>
      <c r="R250" s="72">
        <f>AA250</f>
        <v>0.23</v>
      </c>
      <c r="S250" s="44"/>
      <c r="T250" s="14"/>
      <c r="V250" s="56"/>
      <c r="W250" s="42"/>
      <c r="Y250" s="56"/>
      <c r="Z250" s="58">
        <v>3</v>
      </c>
      <c r="AA250" s="72">
        <v>0.23</v>
      </c>
      <c r="AB250" s="56">
        <f>0.791*(Z250+0.09)+0.851</f>
        <v>3.2951899999999998</v>
      </c>
      <c r="AC250" s="44"/>
      <c r="AD250" s="72"/>
      <c r="AE250" s="56"/>
      <c r="AF250" s="45"/>
      <c r="AG250" s="72"/>
      <c r="AH250" s="56"/>
      <c r="AI250" s="45" t="s">
        <v>21</v>
      </c>
      <c r="AJ250" s="13">
        <v>0</v>
      </c>
      <c r="AK250" s="12">
        <v>0</v>
      </c>
      <c r="AL250" s="12">
        <v>0</v>
      </c>
      <c r="AM250" s="24">
        <v>3</v>
      </c>
      <c r="AO250" s="12">
        <v>41</v>
      </c>
      <c r="AP250" s="13">
        <v>4</v>
      </c>
      <c r="AQ250" s="13"/>
      <c r="AR250" s="13"/>
      <c r="AS250" s="13"/>
      <c r="AT250" s="3"/>
      <c r="AU250" s="2"/>
      <c r="AV250" s="2"/>
      <c r="AY250" s="2"/>
    </row>
    <row r="251" spans="1:51" x14ac:dyDescent="0.25">
      <c r="A251" s="1" t="s">
        <v>2</v>
      </c>
      <c r="B251" s="2">
        <v>2.74</v>
      </c>
      <c r="C251" s="74">
        <f t="shared" si="27"/>
        <v>3.1054431562424529</v>
      </c>
      <c r="D251" s="70">
        <v>-111.595</v>
      </c>
      <c r="E251" s="10">
        <v>43.006</v>
      </c>
      <c r="F251" s="17">
        <v>6</v>
      </c>
      <c r="G251" s="1">
        <v>1983</v>
      </c>
      <c r="H251">
        <v>2</v>
      </c>
      <c r="I251">
        <v>25</v>
      </c>
      <c r="J251">
        <v>5</v>
      </c>
      <c r="K251">
        <v>28</v>
      </c>
      <c r="L251">
        <v>6.4</v>
      </c>
      <c r="M251" s="73">
        <f t="shared" si="28"/>
        <v>0.16083765575665815</v>
      </c>
      <c r="N251" s="2">
        <v>0.01</v>
      </c>
      <c r="O251" s="3" t="s">
        <v>236</v>
      </c>
      <c r="P251" s="76">
        <f>1/((1/X251^2)+(1/AA251^2))</f>
        <v>2.586875150929727E-2</v>
      </c>
      <c r="Q251" s="67">
        <f>(P251/X251^2*Y251)+(P251/AA251^2*AB251)</f>
        <v>3.1054431562424529</v>
      </c>
      <c r="R251" s="72">
        <f>SQRT(P251)</f>
        <v>0.16083765575665815</v>
      </c>
      <c r="S251" s="44"/>
      <c r="T251" s="14"/>
      <c r="V251" s="56"/>
      <c r="W251" s="58">
        <v>2.74</v>
      </c>
      <c r="X251" s="72">
        <v>0.22500000000000001</v>
      </c>
      <c r="Y251" s="56">
        <f>0.929*W251+0.227</f>
        <v>2.7724600000000001</v>
      </c>
      <c r="Z251" s="58">
        <v>3.2</v>
      </c>
      <c r="AA251" s="72">
        <v>0.23</v>
      </c>
      <c r="AB251" s="56">
        <f>0.791*(Z251+0.09)+0.851</f>
        <v>3.4533900000000002</v>
      </c>
      <c r="AC251" s="44"/>
      <c r="AD251" s="72"/>
      <c r="AE251" s="56"/>
      <c r="AF251" s="45"/>
      <c r="AG251" s="72"/>
      <c r="AH251" s="56"/>
      <c r="AI251" s="45" t="s">
        <v>76</v>
      </c>
      <c r="AJ251" s="13"/>
      <c r="AK251" s="12"/>
      <c r="AL251" s="12"/>
      <c r="AM251" s="24">
        <v>3.2</v>
      </c>
      <c r="AO251" s="12"/>
      <c r="AP251" s="13"/>
      <c r="AQ251" s="13"/>
      <c r="AR251" s="13">
        <v>2.74</v>
      </c>
      <c r="AS251" s="13"/>
      <c r="AT251" s="3"/>
      <c r="AU251" s="2"/>
      <c r="AV251" s="2"/>
      <c r="AY251" s="2"/>
    </row>
    <row r="252" spans="1:51" x14ac:dyDescent="0.25">
      <c r="A252" s="1" t="s">
        <v>2</v>
      </c>
      <c r="B252" s="2">
        <v>2.5299999999999998</v>
      </c>
      <c r="C252" s="74">
        <f t="shared" si="27"/>
        <v>2.5773699999999997</v>
      </c>
      <c r="D252" s="70">
        <v>-111.581</v>
      </c>
      <c r="E252" s="10">
        <v>42.741999999999997</v>
      </c>
      <c r="F252" s="17">
        <v>0</v>
      </c>
      <c r="G252" s="1">
        <v>1983</v>
      </c>
      <c r="H252">
        <v>3</v>
      </c>
      <c r="I252">
        <v>18</v>
      </c>
      <c r="J252">
        <v>1</v>
      </c>
      <c r="K252">
        <v>43</v>
      </c>
      <c r="L252">
        <v>13</v>
      </c>
      <c r="M252" s="73">
        <f t="shared" si="28"/>
        <v>0.22500000000000001</v>
      </c>
      <c r="N252" s="2">
        <v>0.01</v>
      </c>
      <c r="O252" s="3" t="s">
        <v>235</v>
      </c>
      <c r="P252" s="80"/>
      <c r="Q252" s="67">
        <f>Y252</f>
        <v>2.5773699999999997</v>
      </c>
      <c r="R252" s="72">
        <f>X252</f>
        <v>0.22500000000000001</v>
      </c>
      <c r="S252" s="44"/>
      <c r="T252" s="14"/>
      <c r="V252" s="56"/>
      <c r="W252" s="58">
        <v>2.5299999999999998</v>
      </c>
      <c r="X252" s="72">
        <v>0.22500000000000001</v>
      </c>
      <c r="Y252" s="56">
        <f>0.929*W252+0.227</f>
        <v>2.5773699999999997</v>
      </c>
      <c r="Z252" s="42"/>
      <c r="AA252" s="72"/>
      <c r="AB252" s="56"/>
      <c r="AC252" s="44"/>
      <c r="AD252" s="72"/>
      <c r="AE252" s="56"/>
      <c r="AF252" s="45"/>
      <c r="AG252" s="72"/>
      <c r="AH252" s="56"/>
      <c r="AI252" s="45"/>
      <c r="AJ252" s="13"/>
      <c r="AK252" s="12"/>
      <c r="AL252" s="12"/>
      <c r="AM252" s="24"/>
      <c r="AO252" s="12"/>
      <c r="AP252" s="13"/>
      <c r="AQ252" s="13"/>
      <c r="AR252" s="13">
        <v>2.5299999999999998</v>
      </c>
      <c r="AS252" s="13"/>
      <c r="AT252" s="3"/>
      <c r="AU252" s="2"/>
      <c r="AV252" s="2"/>
      <c r="AY252" s="2"/>
    </row>
    <row r="253" spans="1:51" x14ac:dyDescent="0.25">
      <c r="A253" s="1" t="s">
        <v>2</v>
      </c>
      <c r="B253" s="2">
        <v>2.66</v>
      </c>
      <c r="C253" s="74">
        <f t="shared" si="27"/>
        <v>2.69814</v>
      </c>
      <c r="D253" s="70">
        <v>-111.583</v>
      </c>
      <c r="E253" s="10">
        <v>42.74</v>
      </c>
      <c r="F253" s="17">
        <v>1</v>
      </c>
      <c r="G253" s="1">
        <v>1983</v>
      </c>
      <c r="H253">
        <v>3</v>
      </c>
      <c r="I253">
        <v>22</v>
      </c>
      <c r="J253">
        <v>23</v>
      </c>
      <c r="K253">
        <v>0</v>
      </c>
      <c r="L253">
        <v>26.4</v>
      </c>
      <c r="M253" s="73">
        <f t="shared" si="28"/>
        <v>0.22500000000000001</v>
      </c>
      <c r="N253" s="2">
        <v>0.01</v>
      </c>
      <c r="O253" s="3" t="s">
        <v>235</v>
      </c>
      <c r="P253" s="80"/>
      <c r="Q253" s="67">
        <f>Y253</f>
        <v>2.69814</v>
      </c>
      <c r="R253" s="72">
        <f>X253</f>
        <v>0.22500000000000001</v>
      </c>
      <c r="S253" s="44"/>
      <c r="T253" s="14"/>
      <c r="V253" s="56"/>
      <c r="W253" s="58">
        <v>2.66</v>
      </c>
      <c r="X253" s="72">
        <v>0.22500000000000001</v>
      </c>
      <c r="Y253" s="56">
        <f>0.929*W253+0.227</f>
        <v>2.69814</v>
      </c>
      <c r="Z253" s="42"/>
      <c r="AA253" s="72"/>
      <c r="AB253" s="56"/>
      <c r="AC253" s="44"/>
      <c r="AD253" s="72"/>
      <c r="AE253" s="56"/>
      <c r="AF253" s="45"/>
      <c r="AG253" s="72"/>
      <c r="AH253" s="56"/>
      <c r="AI253" s="45"/>
      <c r="AJ253" s="13"/>
      <c r="AK253" s="12"/>
      <c r="AL253" s="12"/>
      <c r="AM253" s="24"/>
      <c r="AO253" s="12"/>
      <c r="AP253" s="13"/>
      <c r="AQ253" s="13"/>
      <c r="AR253" s="13">
        <v>2.66</v>
      </c>
      <c r="AS253" s="13"/>
      <c r="AT253" s="3"/>
      <c r="AU253" s="2"/>
      <c r="AV253" s="2"/>
      <c r="AY253" s="2"/>
    </row>
    <row r="254" spans="1:51" x14ac:dyDescent="0.25">
      <c r="A254" s="1" t="s">
        <v>1</v>
      </c>
      <c r="B254" s="2">
        <v>3.3</v>
      </c>
      <c r="C254" s="74">
        <f t="shared" si="27"/>
        <v>3.5324899999999997</v>
      </c>
      <c r="D254" s="70">
        <v>-112.03700000000001</v>
      </c>
      <c r="E254" s="10">
        <v>36.134999999999998</v>
      </c>
      <c r="F254" s="17">
        <v>5</v>
      </c>
      <c r="G254" s="1">
        <v>1983</v>
      </c>
      <c r="H254">
        <v>8</v>
      </c>
      <c r="I254">
        <v>31</v>
      </c>
      <c r="J254">
        <v>8</v>
      </c>
      <c r="K254">
        <v>10</v>
      </c>
      <c r="L254">
        <v>8.6999999999999993</v>
      </c>
      <c r="M254" s="73">
        <f t="shared" si="28"/>
        <v>0.23</v>
      </c>
      <c r="N254" s="2">
        <v>0.01</v>
      </c>
      <c r="O254" s="3" t="s">
        <v>235</v>
      </c>
      <c r="P254" s="80"/>
      <c r="Q254" s="67">
        <f>AB254</f>
        <v>3.5324899999999997</v>
      </c>
      <c r="R254" s="72">
        <f>AA254</f>
        <v>0.23</v>
      </c>
      <c r="S254" s="44"/>
      <c r="T254" s="14"/>
      <c r="V254" s="56"/>
      <c r="W254" s="42"/>
      <c r="Y254" s="56"/>
      <c r="Z254" s="58">
        <v>3.3</v>
      </c>
      <c r="AA254" s="72">
        <v>0.23</v>
      </c>
      <c r="AB254" s="56">
        <f>0.791*(Z254+0.09)+0.851</f>
        <v>3.5324899999999997</v>
      </c>
      <c r="AC254" s="44"/>
      <c r="AD254" s="72"/>
      <c r="AE254" s="56"/>
      <c r="AF254" s="45"/>
      <c r="AG254" s="72"/>
      <c r="AH254" s="56"/>
      <c r="AI254" s="45" t="s">
        <v>36</v>
      </c>
      <c r="AJ254" s="13">
        <v>0</v>
      </c>
      <c r="AK254" s="12">
        <v>0</v>
      </c>
      <c r="AL254" s="12">
        <v>0</v>
      </c>
      <c r="AM254" s="24">
        <v>3.3</v>
      </c>
      <c r="AO254" s="12">
        <v>42</v>
      </c>
      <c r="AP254" s="13"/>
      <c r="AQ254" s="13" t="s">
        <v>10</v>
      </c>
      <c r="AR254" s="13"/>
      <c r="AS254" s="13"/>
      <c r="AT254" s="3"/>
      <c r="AU254" s="2"/>
      <c r="AV254" s="2"/>
      <c r="AY254" s="2"/>
    </row>
    <row r="255" spans="1:51" x14ac:dyDescent="0.25">
      <c r="A255" s="1" t="s">
        <v>2</v>
      </c>
      <c r="B255" s="2">
        <v>3.31</v>
      </c>
      <c r="C255" s="74">
        <f t="shared" si="27"/>
        <v>3.4920690871770095</v>
      </c>
      <c r="D255" s="70">
        <v>-110.95399999999999</v>
      </c>
      <c r="E255" s="10">
        <v>43.44</v>
      </c>
      <c r="F255" s="17">
        <v>0</v>
      </c>
      <c r="G255" s="1">
        <v>1983</v>
      </c>
      <c r="H255">
        <v>11</v>
      </c>
      <c r="I255">
        <v>2</v>
      </c>
      <c r="J255">
        <v>20</v>
      </c>
      <c r="K255">
        <v>3</v>
      </c>
      <c r="L255">
        <v>59.4</v>
      </c>
      <c r="M255" s="73">
        <f t="shared" si="28"/>
        <v>0.16083765575665815</v>
      </c>
      <c r="N255" s="2">
        <v>0.01</v>
      </c>
      <c r="O255" s="3" t="s">
        <v>236</v>
      </c>
      <c r="P255" s="76">
        <f>1/((1/X255^2)+(1/AA255^2))</f>
        <v>2.586875150929727E-2</v>
      </c>
      <c r="Q255" s="67">
        <f>(P255/X255^2*Y255)+(P255/AA255^2*AB255)</f>
        <v>3.4920690871770095</v>
      </c>
      <c r="R255" s="72">
        <f>SQRT(P255)</f>
        <v>0.16083765575665815</v>
      </c>
      <c r="S255" s="44"/>
      <c r="T255" s="14"/>
      <c r="V255" s="56"/>
      <c r="W255" s="58">
        <v>3.31</v>
      </c>
      <c r="X255" s="72">
        <v>0.22500000000000001</v>
      </c>
      <c r="Y255" s="56">
        <f>0.929*W255+0.227</f>
        <v>3.30199</v>
      </c>
      <c r="Z255" s="58">
        <v>3.5</v>
      </c>
      <c r="AA255" s="72">
        <v>0.23</v>
      </c>
      <c r="AB255" s="56">
        <f>0.791*(Z255+0.09)+0.851</f>
        <v>3.69069</v>
      </c>
      <c r="AC255" s="44"/>
      <c r="AD255" s="72"/>
      <c r="AE255" s="56"/>
      <c r="AF255" s="45"/>
      <c r="AG255" s="72"/>
      <c r="AH255" s="56"/>
      <c r="AI255" s="45" t="s">
        <v>97</v>
      </c>
      <c r="AJ255" s="13"/>
      <c r="AK255" s="12"/>
      <c r="AL255" s="12"/>
      <c r="AM255" s="24">
        <v>3.5</v>
      </c>
      <c r="AO255" s="12"/>
      <c r="AP255" s="13"/>
      <c r="AQ255" s="13"/>
      <c r="AR255" s="13">
        <v>3.31</v>
      </c>
      <c r="AS255" s="13"/>
      <c r="AT255" s="3"/>
      <c r="AU255" s="2"/>
      <c r="AV255" s="2"/>
      <c r="AY255" s="2"/>
    </row>
    <row r="256" spans="1:51" x14ac:dyDescent="0.25">
      <c r="A256" s="1" t="s">
        <v>1</v>
      </c>
      <c r="B256" s="2">
        <v>3.3</v>
      </c>
      <c r="C256" s="74">
        <f t="shared" si="27"/>
        <v>3.5324899999999997</v>
      </c>
      <c r="D256" s="70">
        <v>-114.56</v>
      </c>
      <c r="E256" s="10">
        <v>36.482999999999997</v>
      </c>
      <c r="F256" s="17">
        <v>5</v>
      </c>
      <c r="G256" s="1">
        <v>1983</v>
      </c>
      <c r="H256">
        <v>11</v>
      </c>
      <c r="I256">
        <v>3</v>
      </c>
      <c r="J256">
        <v>18</v>
      </c>
      <c r="K256">
        <v>26</v>
      </c>
      <c r="L256">
        <v>23.5</v>
      </c>
      <c r="M256" s="73">
        <f t="shared" si="28"/>
        <v>0.23</v>
      </c>
      <c r="N256" s="2">
        <v>0.01</v>
      </c>
      <c r="O256" s="3" t="s">
        <v>235</v>
      </c>
      <c r="P256" s="80"/>
      <c r="Q256" s="67">
        <f>AB256</f>
        <v>3.5324899999999997</v>
      </c>
      <c r="R256" s="72">
        <f>AA256</f>
        <v>0.23</v>
      </c>
      <c r="S256" s="44"/>
      <c r="T256" s="14"/>
      <c r="V256" s="56"/>
      <c r="W256" s="42"/>
      <c r="Y256" s="56"/>
      <c r="Z256" s="58">
        <v>3.3</v>
      </c>
      <c r="AA256" s="72">
        <v>0.23</v>
      </c>
      <c r="AB256" s="56">
        <f>0.791*(Z256+0.09)+0.851</f>
        <v>3.5324899999999997</v>
      </c>
      <c r="AC256" s="44"/>
      <c r="AD256" s="72"/>
      <c r="AE256" s="56"/>
      <c r="AF256" s="45"/>
      <c r="AG256" s="72"/>
      <c r="AH256" s="56"/>
      <c r="AI256" s="45" t="s">
        <v>36</v>
      </c>
      <c r="AJ256" s="13">
        <v>0</v>
      </c>
      <c r="AK256" s="12">
        <v>0</v>
      </c>
      <c r="AL256" s="12">
        <v>0</v>
      </c>
      <c r="AM256" s="24">
        <v>3.3</v>
      </c>
      <c r="AO256" s="12">
        <v>41</v>
      </c>
      <c r="AP256" s="13"/>
      <c r="AQ256" s="13"/>
      <c r="AR256" s="13"/>
      <c r="AS256" s="13"/>
      <c r="AT256" s="3"/>
      <c r="AU256" s="2"/>
      <c r="AV256" s="2"/>
      <c r="AY256" s="2"/>
    </row>
    <row r="257" spans="1:52" x14ac:dyDescent="0.25">
      <c r="A257" s="1" t="s">
        <v>2</v>
      </c>
      <c r="B257" s="2">
        <v>2.62</v>
      </c>
      <c r="C257" s="74">
        <f t="shared" si="27"/>
        <v>2.6609799999999999</v>
      </c>
      <c r="D257" s="70">
        <v>-111.119</v>
      </c>
      <c r="E257" s="10">
        <v>42.994999999999997</v>
      </c>
      <c r="F257" s="17">
        <v>6</v>
      </c>
      <c r="G257" s="1">
        <v>1983</v>
      </c>
      <c r="H257">
        <v>12</v>
      </c>
      <c r="I257">
        <v>3</v>
      </c>
      <c r="J257">
        <v>15</v>
      </c>
      <c r="K257">
        <v>22</v>
      </c>
      <c r="L257">
        <v>30.5</v>
      </c>
      <c r="M257" s="73">
        <f t="shared" si="28"/>
        <v>0.22500000000000001</v>
      </c>
      <c r="N257" s="2">
        <v>0.01</v>
      </c>
      <c r="O257" s="3" t="s">
        <v>235</v>
      </c>
      <c r="P257" s="80"/>
      <c r="Q257" s="67">
        <f>Y257</f>
        <v>2.6609799999999999</v>
      </c>
      <c r="R257" s="72">
        <f>X257</f>
        <v>0.22500000000000001</v>
      </c>
      <c r="S257" s="44"/>
      <c r="T257" s="14"/>
      <c r="V257" s="56"/>
      <c r="W257" s="58">
        <v>2.62</v>
      </c>
      <c r="X257" s="72">
        <v>0.22500000000000001</v>
      </c>
      <c r="Y257" s="56">
        <f>0.929*W257+0.227</f>
        <v>2.6609799999999999</v>
      </c>
      <c r="Z257" s="42"/>
      <c r="AA257" s="72"/>
      <c r="AB257" s="56"/>
      <c r="AC257" s="44"/>
      <c r="AD257" s="72"/>
      <c r="AE257" s="56"/>
      <c r="AF257" s="45"/>
      <c r="AG257" s="72"/>
      <c r="AH257" s="56"/>
      <c r="AI257" s="45"/>
      <c r="AJ257" s="13"/>
      <c r="AK257" s="12"/>
      <c r="AL257" s="12"/>
      <c r="AM257" s="24"/>
      <c r="AO257" s="12"/>
      <c r="AP257" s="13"/>
      <c r="AQ257" s="13"/>
      <c r="AR257" s="13">
        <v>2.62</v>
      </c>
      <c r="AS257" s="13"/>
      <c r="AT257" s="3"/>
      <c r="AU257" s="2"/>
      <c r="AV257" s="2"/>
      <c r="AY257" s="2"/>
    </row>
    <row r="258" spans="1:52" x14ac:dyDescent="0.25">
      <c r="A258" s="1" t="s">
        <v>1</v>
      </c>
      <c r="B258" s="2">
        <v>4.5</v>
      </c>
      <c r="C258" s="74">
        <f t="shared" ref="C258:C321" si="32">Q258</f>
        <v>4.6550746419241413</v>
      </c>
      <c r="D258" s="70">
        <v>-110.767</v>
      </c>
      <c r="E258" s="10">
        <v>43.293999999999997</v>
      </c>
      <c r="F258" s="17">
        <v>5</v>
      </c>
      <c r="G258" s="21">
        <v>1983</v>
      </c>
      <c r="H258" s="12">
        <v>12</v>
      </c>
      <c r="I258" s="12">
        <v>20</v>
      </c>
      <c r="J258" s="12">
        <v>22</v>
      </c>
      <c r="K258" s="12">
        <v>52</v>
      </c>
      <c r="L258" s="12">
        <v>23.7</v>
      </c>
      <c r="M258" s="73">
        <f t="shared" ref="M258:M321" si="33">R258</f>
        <v>0.18862489918550107</v>
      </c>
      <c r="N258" s="2">
        <v>0.01</v>
      </c>
      <c r="O258" s="3" t="s">
        <v>236</v>
      </c>
      <c r="P258" s="76">
        <f>1/((1/X258^2)+(1/AD258^2))</f>
        <v>3.5579352592740442E-2</v>
      </c>
      <c r="Q258" s="67">
        <f>(P258/X258^2*Y258)+(P258/AD258^2*AE258)</f>
        <v>4.6550746419241413</v>
      </c>
      <c r="R258" s="72">
        <f>SQRT(P258)</f>
        <v>0.18862489918550107</v>
      </c>
      <c r="S258" s="44"/>
      <c r="T258" s="14"/>
      <c r="V258" s="56"/>
      <c r="W258" s="58">
        <v>4.97</v>
      </c>
      <c r="X258" s="72">
        <v>0.22500000000000001</v>
      </c>
      <c r="Y258" s="56">
        <f>0.929*W258+0.227</f>
        <v>4.8441300000000007</v>
      </c>
      <c r="Z258" s="42"/>
      <c r="AA258" s="72"/>
      <c r="AB258" s="56"/>
      <c r="AC258" s="57">
        <v>4.5</v>
      </c>
      <c r="AD258" s="72">
        <v>0.34599999999999997</v>
      </c>
      <c r="AE258" s="56">
        <f>0.791*(1.088*AC258-0.652)+0.851</f>
        <v>4.2080040000000007</v>
      </c>
      <c r="AF258" s="45"/>
      <c r="AG258" s="72"/>
      <c r="AH258" s="56"/>
      <c r="AI258" s="45">
        <v>0</v>
      </c>
      <c r="AJ258" s="13">
        <v>4.5</v>
      </c>
      <c r="AK258" s="12">
        <v>0</v>
      </c>
      <c r="AL258" s="12">
        <v>0</v>
      </c>
      <c r="AM258" s="24"/>
      <c r="AO258" s="12">
        <v>460</v>
      </c>
      <c r="AP258" s="13">
        <v>4</v>
      </c>
      <c r="AQ258" s="13"/>
      <c r="AR258" s="13">
        <v>4.97</v>
      </c>
      <c r="AS258" s="13"/>
      <c r="AT258" s="3"/>
      <c r="AU258" s="2"/>
      <c r="AV258" s="2"/>
      <c r="AY258" s="2"/>
    </row>
    <row r="259" spans="1:52" x14ac:dyDescent="0.25">
      <c r="A259" s="1" t="s">
        <v>1</v>
      </c>
      <c r="B259" s="2">
        <v>3.5</v>
      </c>
      <c r="C259" s="74">
        <f t="shared" si="32"/>
        <v>3.69069</v>
      </c>
      <c r="D259" s="70">
        <v>-110.82599999999999</v>
      </c>
      <c r="E259" s="10">
        <v>43.268000000000001</v>
      </c>
      <c r="F259" s="17">
        <v>5</v>
      </c>
      <c r="G259" s="1">
        <v>1983</v>
      </c>
      <c r="H259">
        <v>12</v>
      </c>
      <c r="I259">
        <v>20</v>
      </c>
      <c r="J259">
        <v>23</v>
      </c>
      <c r="K259">
        <v>21</v>
      </c>
      <c r="L259">
        <v>52.3</v>
      </c>
      <c r="M259" s="73">
        <f t="shared" si="33"/>
        <v>0.23</v>
      </c>
      <c r="N259" s="2">
        <v>0.01</v>
      </c>
      <c r="O259" s="3" t="s">
        <v>235</v>
      </c>
      <c r="P259" s="80"/>
      <c r="Q259" s="67">
        <f>AB259</f>
        <v>3.69069</v>
      </c>
      <c r="R259" s="72">
        <f>AA259</f>
        <v>0.23</v>
      </c>
      <c r="S259" s="44"/>
      <c r="T259" s="14"/>
      <c r="V259" s="56"/>
      <c r="W259" s="42"/>
      <c r="Y259" s="56"/>
      <c r="Z259" s="58">
        <v>3.5</v>
      </c>
      <c r="AA259" s="72">
        <v>0.23</v>
      </c>
      <c r="AB259" s="56">
        <f>0.791*(Z259+0.09)+0.851</f>
        <v>3.69069</v>
      </c>
      <c r="AC259" s="44"/>
      <c r="AD259" s="72"/>
      <c r="AE259" s="56"/>
      <c r="AF259" s="45"/>
      <c r="AG259" s="72"/>
      <c r="AH259" s="56"/>
      <c r="AI259" s="45" t="s">
        <v>43</v>
      </c>
      <c r="AJ259" s="13">
        <v>0</v>
      </c>
      <c r="AK259" s="12">
        <v>0</v>
      </c>
      <c r="AL259" s="12">
        <v>0</v>
      </c>
      <c r="AM259" s="24">
        <v>3.5</v>
      </c>
      <c r="AO259" s="12">
        <v>460</v>
      </c>
      <c r="AP259" s="13"/>
      <c r="AQ259" s="13"/>
      <c r="AR259" s="13"/>
      <c r="AS259" s="13"/>
      <c r="AT259" s="3"/>
      <c r="AU259" s="2"/>
      <c r="AV259" s="2"/>
      <c r="AY259" s="2"/>
    </row>
    <row r="260" spans="1:52" x14ac:dyDescent="0.25">
      <c r="A260" s="1" t="s">
        <v>1</v>
      </c>
      <c r="B260" s="2">
        <v>3.4</v>
      </c>
      <c r="C260" s="74">
        <f t="shared" si="32"/>
        <v>3.5815592538034284</v>
      </c>
      <c r="D260" s="70">
        <v>-110.80200000000001</v>
      </c>
      <c r="E260" s="10">
        <v>43.223999999999997</v>
      </c>
      <c r="F260" s="17">
        <v>5</v>
      </c>
      <c r="G260" s="1">
        <v>1983</v>
      </c>
      <c r="H260">
        <v>12</v>
      </c>
      <c r="I260">
        <v>22</v>
      </c>
      <c r="J260">
        <v>18</v>
      </c>
      <c r="K260">
        <v>56</v>
      </c>
      <c r="L260">
        <v>3.9</v>
      </c>
      <c r="M260" s="73">
        <f t="shared" si="33"/>
        <v>0.16083765575665815</v>
      </c>
      <c r="N260" s="2">
        <v>0.01</v>
      </c>
      <c r="O260" s="3" t="s">
        <v>236</v>
      </c>
      <c r="P260" s="76">
        <f>1/((1/X260^2)+(1/AA260^2))</f>
        <v>2.586875150929727E-2</v>
      </c>
      <c r="Q260" s="67">
        <f>(P260/X260^2*Y260)+(P260/AA260^2*AB260)</f>
        <v>3.5815592538034284</v>
      </c>
      <c r="R260" s="72">
        <f>SQRT(P260)</f>
        <v>0.16083765575665815</v>
      </c>
      <c r="S260" s="44"/>
      <c r="T260" s="14"/>
      <c r="V260" s="56"/>
      <c r="W260" s="58">
        <v>3.58</v>
      </c>
      <c r="X260" s="72">
        <v>0.22500000000000001</v>
      </c>
      <c r="Y260" s="56">
        <f t="shared" ref="Y260:Y266" si="34">0.929*W260+0.227</f>
        <v>3.5528200000000001</v>
      </c>
      <c r="Z260" s="58">
        <v>3.4</v>
      </c>
      <c r="AA260" s="72">
        <v>0.23</v>
      </c>
      <c r="AB260" s="56">
        <f>0.791*(Z260+0.09)+0.851</f>
        <v>3.6115900000000001</v>
      </c>
      <c r="AC260" s="44"/>
      <c r="AD260" s="72"/>
      <c r="AE260" s="56"/>
      <c r="AF260" s="45"/>
      <c r="AG260" s="72"/>
      <c r="AH260" s="56"/>
      <c r="AI260" s="45" t="s">
        <v>28</v>
      </c>
      <c r="AJ260" s="13">
        <v>0</v>
      </c>
      <c r="AK260" s="12">
        <v>0</v>
      </c>
      <c r="AL260" s="12">
        <v>0</v>
      </c>
      <c r="AM260" s="24">
        <v>3.4</v>
      </c>
      <c r="AO260" s="12">
        <v>460</v>
      </c>
      <c r="AP260" s="13">
        <v>4</v>
      </c>
      <c r="AQ260" s="13"/>
      <c r="AR260" s="13">
        <v>3.58</v>
      </c>
      <c r="AS260" s="13"/>
      <c r="AT260" s="3"/>
      <c r="AU260" s="2"/>
      <c r="AV260" s="2"/>
      <c r="AY260" s="2"/>
    </row>
    <row r="261" spans="1:52" x14ac:dyDescent="0.25">
      <c r="A261" s="1" t="s">
        <v>1</v>
      </c>
      <c r="B261" s="2">
        <v>3</v>
      </c>
      <c r="C261" s="74">
        <f t="shared" si="32"/>
        <v>3.1894819777831436</v>
      </c>
      <c r="D261" s="70">
        <v>-110.75700000000001</v>
      </c>
      <c r="E261" s="10">
        <v>43.316000000000003</v>
      </c>
      <c r="F261" s="17">
        <v>5</v>
      </c>
      <c r="G261" s="1">
        <v>1984</v>
      </c>
      <c r="H261">
        <v>1</v>
      </c>
      <c r="I261">
        <v>5</v>
      </c>
      <c r="J261">
        <v>20</v>
      </c>
      <c r="K261">
        <v>10</v>
      </c>
      <c r="L261">
        <v>24.3</v>
      </c>
      <c r="M261" s="73">
        <f t="shared" si="33"/>
        <v>0.16083765575665815</v>
      </c>
      <c r="N261" s="2">
        <v>0.01</v>
      </c>
      <c r="O261" s="3" t="s">
        <v>236</v>
      </c>
      <c r="P261" s="76">
        <f>1/((1/X261^2)+(1/AA261^2))</f>
        <v>2.586875150929727E-2</v>
      </c>
      <c r="Q261" s="67">
        <f>(P261/X261^2*Y261)+(P261/AA261^2*AB261)</f>
        <v>3.1894819777831436</v>
      </c>
      <c r="R261" s="72">
        <f>SQRT(P261)</f>
        <v>0.16083765575665815</v>
      </c>
      <c r="S261" s="44"/>
      <c r="T261" s="14"/>
      <c r="V261" s="56"/>
      <c r="W261" s="58">
        <v>3.08</v>
      </c>
      <c r="X261" s="72">
        <v>0.22500000000000001</v>
      </c>
      <c r="Y261" s="56">
        <f t="shared" si="34"/>
        <v>3.08832</v>
      </c>
      <c r="Z261" s="58">
        <v>3</v>
      </c>
      <c r="AA261" s="72">
        <v>0.23</v>
      </c>
      <c r="AB261" s="56">
        <f>0.791*(Z261+0.09)+0.851</f>
        <v>3.2951899999999998</v>
      </c>
      <c r="AC261" s="44"/>
      <c r="AD261" s="72"/>
      <c r="AE261" s="56"/>
      <c r="AF261" s="45"/>
      <c r="AG261" s="72"/>
      <c r="AH261" s="56"/>
      <c r="AI261" s="45" t="s">
        <v>21</v>
      </c>
      <c r="AJ261" s="13">
        <v>0</v>
      </c>
      <c r="AK261" s="12">
        <v>0</v>
      </c>
      <c r="AL261" s="12">
        <v>0</v>
      </c>
      <c r="AM261" s="24">
        <v>3</v>
      </c>
      <c r="AO261" s="12">
        <v>460</v>
      </c>
      <c r="AP261" s="13"/>
      <c r="AQ261" s="13" t="s">
        <v>10</v>
      </c>
      <c r="AR261" s="13">
        <v>3.08</v>
      </c>
      <c r="AS261" s="13"/>
      <c r="AT261" s="3"/>
      <c r="AU261" s="2"/>
      <c r="AV261" s="2"/>
      <c r="AY261" s="2"/>
    </row>
    <row r="262" spans="1:52" x14ac:dyDescent="0.25">
      <c r="A262" s="1" t="s">
        <v>1</v>
      </c>
      <c r="B262" s="2">
        <v>4</v>
      </c>
      <c r="C262" s="74">
        <f t="shared" si="32"/>
        <v>3.8088974233276982</v>
      </c>
      <c r="D262" s="70">
        <v>-114.88200000000001</v>
      </c>
      <c r="E262" s="10">
        <v>41.753</v>
      </c>
      <c r="F262" s="17">
        <v>5</v>
      </c>
      <c r="G262" s="1">
        <v>1984</v>
      </c>
      <c r="H262">
        <v>2</v>
      </c>
      <c r="I262">
        <v>25</v>
      </c>
      <c r="J262">
        <v>7</v>
      </c>
      <c r="K262">
        <v>4</v>
      </c>
      <c r="L262">
        <v>44.3</v>
      </c>
      <c r="M262" s="73">
        <f t="shared" si="33"/>
        <v>0.16083765575665815</v>
      </c>
      <c r="N262" s="2">
        <v>0.01</v>
      </c>
      <c r="O262" s="3" t="s">
        <v>236</v>
      </c>
      <c r="P262" s="76">
        <f>1/((1/X262^2)+(1/AA262^2))</f>
        <v>2.586875150929727E-2</v>
      </c>
      <c r="Q262" s="67">
        <f>(P262/X262^2*Y262)+(P262/AA262^2*AB262)</f>
        <v>3.8088974233276982</v>
      </c>
      <c r="R262" s="72">
        <f>SQRT(P262)</f>
        <v>0.16083765575665815</v>
      </c>
      <c r="S262" s="44"/>
      <c r="T262" s="14"/>
      <c r="V262" s="56"/>
      <c r="W262" s="58">
        <v>3.57</v>
      </c>
      <c r="X262" s="72">
        <v>0.22500000000000001</v>
      </c>
      <c r="Y262" s="56">
        <f t="shared" si="34"/>
        <v>3.5435300000000001</v>
      </c>
      <c r="Z262" s="58">
        <v>4</v>
      </c>
      <c r="AA262" s="72">
        <v>0.23</v>
      </c>
      <c r="AB262" s="56">
        <f>0.791*(Z262+0.09)+0.851</f>
        <v>4.0861900000000002</v>
      </c>
      <c r="AC262" s="44"/>
      <c r="AD262" s="72"/>
      <c r="AE262" s="56"/>
      <c r="AF262" s="45"/>
      <c r="AG262" s="72"/>
      <c r="AH262" s="56"/>
      <c r="AI262" s="45" t="s">
        <v>25</v>
      </c>
      <c r="AJ262" s="13">
        <v>0</v>
      </c>
      <c r="AK262" s="12">
        <v>0</v>
      </c>
      <c r="AL262" s="12" t="s">
        <v>109</v>
      </c>
      <c r="AM262" s="24">
        <v>4</v>
      </c>
      <c r="AO262" s="12">
        <v>37</v>
      </c>
      <c r="AP262" s="13"/>
      <c r="AQ262" s="13"/>
      <c r="AR262" s="13">
        <v>3.57</v>
      </c>
      <c r="AS262" s="13"/>
      <c r="AT262" s="3"/>
      <c r="AU262" s="2"/>
      <c r="AV262" s="2"/>
      <c r="AY262" s="2"/>
    </row>
    <row r="263" spans="1:52" x14ac:dyDescent="0.25">
      <c r="A263" s="1" t="s">
        <v>2</v>
      </c>
      <c r="B263" s="2">
        <v>3.34</v>
      </c>
      <c r="C263" s="74">
        <f t="shared" si="32"/>
        <v>3.32986</v>
      </c>
      <c r="D263" s="70">
        <v>-108.664</v>
      </c>
      <c r="E263" s="10">
        <v>41.545999999999999</v>
      </c>
      <c r="F263" s="17">
        <v>4</v>
      </c>
      <c r="G263" s="1">
        <v>1984</v>
      </c>
      <c r="H263">
        <v>3</v>
      </c>
      <c r="I263">
        <v>1</v>
      </c>
      <c r="J263">
        <v>18</v>
      </c>
      <c r="K263">
        <v>13</v>
      </c>
      <c r="L263">
        <v>0.6</v>
      </c>
      <c r="M263" s="73">
        <f t="shared" si="33"/>
        <v>0.22500000000000001</v>
      </c>
      <c r="N263" s="2">
        <v>0.01</v>
      </c>
      <c r="O263" s="3" t="s">
        <v>235</v>
      </c>
      <c r="P263" s="80"/>
      <c r="Q263" s="67">
        <f>Y263</f>
        <v>3.32986</v>
      </c>
      <c r="R263" s="72">
        <f>X263</f>
        <v>0.22500000000000001</v>
      </c>
      <c r="S263" s="44"/>
      <c r="T263" s="14"/>
      <c r="V263" s="56"/>
      <c r="W263" s="58">
        <v>3.34</v>
      </c>
      <c r="X263" s="72">
        <v>0.22500000000000001</v>
      </c>
      <c r="Y263" s="56">
        <f t="shared" si="34"/>
        <v>3.32986</v>
      </c>
      <c r="Z263" s="42"/>
      <c r="AA263" s="72"/>
      <c r="AB263" s="56"/>
      <c r="AC263" s="44"/>
      <c r="AD263" s="72"/>
      <c r="AE263" s="56"/>
      <c r="AF263" s="45"/>
      <c r="AG263" s="72"/>
      <c r="AH263" s="56"/>
      <c r="AI263" s="45"/>
      <c r="AJ263" s="13"/>
      <c r="AK263" s="12"/>
      <c r="AL263" s="12"/>
      <c r="AM263" s="24"/>
      <c r="AO263" s="12"/>
      <c r="AP263" s="13"/>
      <c r="AQ263" s="13"/>
      <c r="AR263" s="13">
        <v>3.34</v>
      </c>
      <c r="AS263" s="13"/>
      <c r="AT263" s="3"/>
      <c r="AU263" s="2"/>
      <c r="AV263" s="2"/>
      <c r="AY263" s="2"/>
    </row>
    <row r="264" spans="1:52" x14ac:dyDescent="0.25">
      <c r="A264" s="1" t="s">
        <v>1</v>
      </c>
      <c r="B264" s="2">
        <v>2.8</v>
      </c>
      <c r="C264" s="74">
        <f t="shared" si="32"/>
        <v>2.8985018280608541</v>
      </c>
      <c r="D264" s="70">
        <v>-110.782</v>
      </c>
      <c r="E264" s="10">
        <v>43.329000000000001</v>
      </c>
      <c r="F264" s="17">
        <v>5</v>
      </c>
      <c r="G264" s="1">
        <v>1984</v>
      </c>
      <c r="H264">
        <v>3</v>
      </c>
      <c r="I264">
        <v>24</v>
      </c>
      <c r="J264">
        <v>5</v>
      </c>
      <c r="K264">
        <v>21</v>
      </c>
      <c r="L264">
        <v>51.8</v>
      </c>
      <c r="M264" s="73">
        <f t="shared" si="33"/>
        <v>0.16083765575665815</v>
      </c>
      <c r="N264" s="2">
        <v>0.01</v>
      </c>
      <c r="O264" s="3" t="s">
        <v>236</v>
      </c>
      <c r="P264" s="76">
        <f>1/((1/X264^2)+(1/AA264^2))</f>
        <v>2.586875150929727E-2</v>
      </c>
      <c r="Q264" s="67">
        <f>(P264/X264^2*Y264)+(P264/AA264^2*AB264)</f>
        <v>2.8985018280608541</v>
      </c>
      <c r="R264" s="72">
        <f>SQRT(P264)</f>
        <v>0.16083765575665815</v>
      </c>
      <c r="S264" s="44"/>
      <c r="T264" s="14"/>
      <c r="V264" s="56"/>
      <c r="W264" s="58">
        <v>2.63</v>
      </c>
      <c r="X264" s="72">
        <v>0.22500000000000001</v>
      </c>
      <c r="Y264" s="56">
        <f t="shared" si="34"/>
        <v>2.6702699999999999</v>
      </c>
      <c r="Z264" s="58">
        <v>2.8</v>
      </c>
      <c r="AA264" s="72">
        <v>0.23</v>
      </c>
      <c r="AB264" s="56">
        <f>0.791*(Z264+0.09)+0.851</f>
        <v>3.1369899999999999</v>
      </c>
      <c r="AC264" s="44"/>
      <c r="AD264" s="72"/>
      <c r="AE264" s="56"/>
      <c r="AF264" s="45"/>
      <c r="AG264" s="72"/>
      <c r="AH264" s="56"/>
      <c r="AI264" s="45" t="s">
        <v>44</v>
      </c>
      <c r="AJ264" s="13">
        <v>0</v>
      </c>
      <c r="AK264" s="12">
        <v>0</v>
      </c>
      <c r="AL264" s="12">
        <v>0</v>
      </c>
      <c r="AM264" s="24">
        <v>2.8</v>
      </c>
      <c r="AO264" s="12">
        <v>460</v>
      </c>
      <c r="AP264" s="13">
        <v>2</v>
      </c>
      <c r="AQ264" s="13"/>
      <c r="AR264" s="13">
        <v>2.63</v>
      </c>
      <c r="AS264" s="13"/>
      <c r="AT264" s="3"/>
      <c r="AU264" s="2"/>
      <c r="AV264" s="2"/>
      <c r="AY264" s="2"/>
    </row>
    <row r="265" spans="1:52" x14ac:dyDescent="0.25">
      <c r="A265" s="1" t="s">
        <v>2</v>
      </c>
      <c r="B265" s="31">
        <v>3</v>
      </c>
      <c r="C265" s="74">
        <f t="shared" si="32"/>
        <v>3.0139999999999998</v>
      </c>
      <c r="D265" s="70">
        <v>-113.35599999999999</v>
      </c>
      <c r="E265" s="10">
        <v>36.515000000000001</v>
      </c>
      <c r="F265" s="17">
        <v>0</v>
      </c>
      <c r="G265" s="1">
        <v>1984</v>
      </c>
      <c r="H265">
        <v>4</v>
      </c>
      <c r="I265">
        <v>14</v>
      </c>
      <c r="J265">
        <v>9</v>
      </c>
      <c r="K265">
        <v>15</v>
      </c>
      <c r="L265">
        <v>7</v>
      </c>
      <c r="M265" s="73">
        <f t="shared" si="33"/>
        <v>0.22500000000000001</v>
      </c>
      <c r="N265" s="2">
        <v>0.01</v>
      </c>
      <c r="O265" s="3" t="s">
        <v>235</v>
      </c>
      <c r="P265" s="80"/>
      <c r="Q265" s="67">
        <f>Y265</f>
        <v>3.0139999999999998</v>
      </c>
      <c r="R265" s="72">
        <f>X265</f>
        <v>0.22500000000000001</v>
      </c>
      <c r="S265" s="44"/>
      <c r="T265" s="14"/>
      <c r="V265" s="56"/>
      <c r="W265" s="58">
        <v>3</v>
      </c>
      <c r="X265" s="72">
        <v>0.22500000000000001</v>
      </c>
      <c r="Y265" s="56">
        <f t="shared" si="34"/>
        <v>3.0139999999999998</v>
      </c>
      <c r="Z265" s="42"/>
      <c r="AA265" s="72"/>
      <c r="AB265" s="56"/>
      <c r="AC265" s="44"/>
      <c r="AD265" s="72"/>
      <c r="AE265" s="56"/>
      <c r="AF265" s="45"/>
      <c r="AG265" s="72"/>
      <c r="AH265" s="56"/>
      <c r="AI265" s="45"/>
      <c r="AJ265" s="13"/>
      <c r="AK265" s="12"/>
      <c r="AL265" s="12"/>
      <c r="AM265" s="24"/>
      <c r="AO265" s="12"/>
      <c r="AP265" s="13"/>
      <c r="AQ265" s="13"/>
      <c r="AR265" s="24">
        <v>3</v>
      </c>
      <c r="AS265" s="13"/>
      <c r="AT265" s="3"/>
      <c r="AU265" s="2"/>
      <c r="AV265" s="2"/>
      <c r="AY265" s="2"/>
    </row>
    <row r="266" spans="1:52" x14ac:dyDescent="0.25">
      <c r="A266" s="1" t="s">
        <v>2</v>
      </c>
      <c r="B266" s="2">
        <v>2.6</v>
      </c>
      <c r="C266" s="74">
        <f t="shared" si="32"/>
        <v>2.6423999999999999</v>
      </c>
      <c r="D266" s="70">
        <v>-111.346</v>
      </c>
      <c r="E266" s="10">
        <v>42.904000000000003</v>
      </c>
      <c r="F266" s="17">
        <v>14</v>
      </c>
      <c r="G266" s="1">
        <v>1984</v>
      </c>
      <c r="H266">
        <v>7</v>
      </c>
      <c r="I266">
        <v>16</v>
      </c>
      <c r="J266">
        <v>3</v>
      </c>
      <c r="K266">
        <v>51</v>
      </c>
      <c r="L266">
        <v>40.6</v>
      </c>
      <c r="M266" s="73">
        <f t="shared" si="33"/>
        <v>0.22500000000000001</v>
      </c>
      <c r="N266" s="2">
        <v>0.01</v>
      </c>
      <c r="O266" s="3" t="s">
        <v>235</v>
      </c>
      <c r="P266" s="80"/>
      <c r="Q266" s="67">
        <f>Y266</f>
        <v>2.6423999999999999</v>
      </c>
      <c r="R266" s="72">
        <f>X266</f>
        <v>0.22500000000000001</v>
      </c>
      <c r="S266" s="44"/>
      <c r="T266" s="14"/>
      <c r="V266" s="56"/>
      <c r="W266" s="58">
        <v>2.6</v>
      </c>
      <c r="X266" s="72">
        <v>0.22500000000000001</v>
      </c>
      <c r="Y266" s="56">
        <f t="shared" si="34"/>
        <v>2.6423999999999999</v>
      </c>
      <c r="Z266" s="42"/>
      <c r="AA266" s="72"/>
      <c r="AB266" s="56"/>
      <c r="AC266" s="44"/>
      <c r="AD266" s="72"/>
      <c r="AE266" s="56"/>
      <c r="AF266" s="45"/>
      <c r="AG266" s="72"/>
      <c r="AH266" s="56"/>
      <c r="AI266" s="45"/>
      <c r="AJ266" s="13"/>
      <c r="AK266" s="12"/>
      <c r="AL266" s="12"/>
      <c r="AM266" s="24"/>
      <c r="AO266" s="12"/>
      <c r="AP266" s="13"/>
      <c r="AQ266" s="13"/>
      <c r="AR266" s="13">
        <v>2.6</v>
      </c>
      <c r="AS266" s="13"/>
      <c r="AT266" s="3"/>
      <c r="AU266" s="2"/>
      <c r="AV266" s="2"/>
      <c r="AY266" s="2"/>
    </row>
    <row r="267" spans="1:52" x14ac:dyDescent="0.25">
      <c r="A267" s="1" t="s">
        <v>1</v>
      </c>
      <c r="B267" s="2">
        <v>3</v>
      </c>
      <c r="C267" s="74">
        <f t="shared" si="32"/>
        <v>3.2951899999999998</v>
      </c>
      <c r="D267" s="70">
        <v>-111.84399999999999</v>
      </c>
      <c r="E267" s="10">
        <v>36.216000000000001</v>
      </c>
      <c r="F267" s="17">
        <v>5</v>
      </c>
      <c r="G267" s="1">
        <v>1984</v>
      </c>
      <c r="H267">
        <v>7</v>
      </c>
      <c r="I267">
        <v>18</v>
      </c>
      <c r="J267">
        <v>14</v>
      </c>
      <c r="K267">
        <v>29</v>
      </c>
      <c r="L267">
        <v>31.8</v>
      </c>
      <c r="M267" s="73">
        <f t="shared" si="33"/>
        <v>0.23</v>
      </c>
      <c r="N267" s="2">
        <v>0.01</v>
      </c>
      <c r="O267" s="3" t="s">
        <v>235</v>
      </c>
      <c r="P267" s="80"/>
      <c r="Q267" s="67">
        <f>AB267</f>
        <v>3.2951899999999998</v>
      </c>
      <c r="R267" s="72">
        <f>AA267</f>
        <v>0.23</v>
      </c>
      <c r="S267" s="44"/>
      <c r="T267" s="14"/>
      <c r="V267" s="56"/>
      <c r="W267" s="42"/>
      <c r="Y267" s="56"/>
      <c r="Z267" s="58">
        <v>3</v>
      </c>
      <c r="AA267" s="72">
        <v>0.23</v>
      </c>
      <c r="AB267" s="56">
        <f>0.791*(Z267+0.09)+0.851</f>
        <v>3.2951899999999998</v>
      </c>
      <c r="AC267" s="44"/>
      <c r="AD267" s="72"/>
      <c r="AE267" s="56"/>
      <c r="AF267" s="45"/>
      <c r="AG267" s="72"/>
      <c r="AH267" s="56"/>
      <c r="AI267" s="45" t="s">
        <v>21</v>
      </c>
      <c r="AJ267" s="13">
        <v>0</v>
      </c>
      <c r="AK267" s="12">
        <v>0</v>
      </c>
      <c r="AL267" s="12">
        <v>0</v>
      </c>
      <c r="AM267" s="24">
        <v>3</v>
      </c>
      <c r="AO267" s="12">
        <v>495</v>
      </c>
      <c r="AP267" s="13"/>
      <c r="AQ267" s="13"/>
      <c r="AR267" s="13"/>
      <c r="AS267" s="13"/>
      <c r="AT267" s="3"/>
      <c r="AU267" s="2"/>
      <c r="AV267" s="2"/>
      <c r="AY267" s="2"/>
    </row>
    <row r="268" spans="1:52" x14ac:dyDescent="0.25">
      <c r="A268" s="1" t="s">
        <v>1</v>
      </c>
      <c r="B268" s="2">
        <v>3.7</v>
      </c>
      <c r="C268" s="74">
        <f t="shared" si="32"/>
        <v>3.8488900000000004</v>
      </c>
      <c r="D268" s="70">
        <v>-114.93600000000001</v>
      </c>
      <c r="E268" s="10">
        <v>37.295000000000002</v>
      </c>
      <c r="F268" s="17">
        <v>5</v>
      </c>
      <c r="G268" s="1">
        <v>1984</v>
      </c>
      <c r="H268">
        <v>8</v>
      </c>
      <c r="I268">
        <v>2</v>
      </c>
      <c r="J268">
        <v>11</v>
      </c>
      <c r="K268">
        <v>1</v>
      </c>
      <c r="L268">
        <v>34.9</v>
      </c>
      <c r="M268" s="73">
        <f t="shared" si="33"/>
        <v>0.23</v>
      </c>
      <c r="N268" s="2">
        <v>0.01</v>
      </c>
      <c r="O268" s="3" t="s">
        <v>235</v>
      </c>
      <c r="P268" s="80"/>
      <c r="Q268" s="67">
        <f>AB268</f>
        <v>3.8488900000000004</v>
      </c>
      <c r="R268" s="72">
        <f>AA268</f>
        <v>0.23</v>
      </c>
      <c r="S268" s="44"/>
      <c r="T268" s="14"/>
      <c r="V268" s="56"/>
      <c r="W268" s="42"/>
      <c r="Y268" s="56"/>
      <c r="Z268" s="58">
        <v>3.7</v>
      </c>
      <c r="AA268" s="72">
        <v>0.23</v>
      </c>
      <c r="AB268" s="56">
        <f>0.791*(Z268+0.09)+0.851</f>
        <v>3.8488900000000004</v>
      </c>
      <c r="AC268" s="44"/>
      <c r="AD268" s="72"/>
      <c r="AE268" s="56"/>
      <c r="AF268" s="45"/>
      <c r="AG268" s="72"/>
      <c r="AH268" s="56"/>
      <c r="AI268" s="45" t="s">
        <v>20</v>
      </c>
      <c r="AJ268" s="13">
        <v>0</v>
      </c>
      <c r="AK268" s="12">
        <v>0</v>
      </c>
      <c r="AL268" s="12">
        <v>0</v>
      </c>
      <c r="AM268" s="24">
        <v>3.7</v>
      </c>
      <c r="AO268" s="12">
        <v>41</v>
      </c>
      <c r="AP268" s="13"/>
      <c r="AQ268" s="13"/>
      <c r="AR268" s="13"/>
      <c r="AS268" s="13"/>
      <c r="AT268" s="3"/>
      <c r="AU268" s="2"/>
      <c r="AV268" s="2"/>
      <c r="AY268" s="2"/>
    </row>
    <row r="269" spans="1:52" x14ac:dyDescent="0.25">
      <c r="A269" s="1" t="s">
        <v>2</v>
      </c>
      <c r="B269" s="31">
        <v>2.54</v>
      </c>
      <c r="C269" s="74">
        <f t="shared" si="32"/>
        <v>2.5866600000000002</v>
      </c>
      <c r="D269" s="70">
        <v>-110.831</v>
      </c>
      <c r="E269" s="10">
        <v>43.195999999999998</v>
      </c>
      <c r="F269" s="17">
        <v>3</v>
      </c>
      <c r="G269" s="1">
        <v>1984</v>
      </c>
      <c r="H269">
        <v>8</v>
      </c>
      <c r="I269">
        <v>8</v>
      </c>
      <c r="J269">
        <v>14</v>
      </c>
      <c r="K269">
        <v>43</v>
      </c>
      <c r="L269">
        <v>47.8</v>
      </c>
      <c r="M269" s="73">
        <f t="shared" si="33"/>
        <v>0.22500000000000001</v>
      </c>
      <c r="N269" s="2">
        <v>0.01</v>
      </c>
      <c r="O269" s="3" t="s">
        <v>235</v>
      </c>
      <c r="P269" s="80"/>
      <c r="Q269" s="67">
        <f>Y269</f>
        <v>2.5866600000000002</v>
      </c>
      <c r="R269" s="72">
        <f>X269</f>
        <v>0.22500000000000001</v>
      </c>
      <c r="S269" s="44"/>
      <c r="T269" s="14"/>
      <c r="V269" s="56"/>
      <c r="W269" s="58">
        <v>2.54</v>
      </c>
      <c r="X269" s="72">
        <v>0.22500000000000001</v>
      </c>
      <c r="Y269" s="56">
        <f t="shared" ref="Y269:Y279" si="35">0.929*W269+0.227</f>
        <v>2.5866600000000002</v>
      </c>
      <c r="Z269" s="42"/>
      <c r="AA269" s="72"/>
      <c r="AB269" s="56"/>
      <c r="AC269" s="44"/>
      <c r="AD269" s="72"/>
      <c r="AE269" s="56"/>
      <c r="AF269" s="45"/>
      <c r="AG269" s="72"/>
      <c r="AH269" s="56"/>
      <c r="AI269" s="45"/>
      <c r="AJ269" s="13"/>
      <c r="AK269" s="12"/>
      <c r="AL269" s="12"/>
      <c r="AM269" s="24"/>
      <c r="AO269" s="12"/>
      <c r="AP269" s="13"/>
      <c r="AQ269" s="13"/>
      <c r="AR269" s="24">
        <v>2.54</v>
      </c>
      <c r="AS269" s="13"/>
      <c r="AT269" s="3"/>
      <c r="AU269" s="2"/>
      <c r="AV269" s="2"/>
      <c r="AY269" s="2"/>
    </row>
    <row r="270" spans="1:52" x14ac:dyDescent="0.25">
      <c r="A270" s="1" t="s">
        <v>2</v>
      </c>
      <c r="B270" s="2">
        <v>3.16</v>
      </c>
      <c r="C270" s="74">
        <f t="shared" si="32"/>
        <v>3.1626400000000001</v>
      </c>
      <c r="D270" s="70">
        <v>-108.581</v>
      </c>
      <c r="E270" s="10">
        <v>41.606000000000002</v>
      </c>
      <c r="F270" s="17">
        <v>4</v>
      </c>
      <c r="G270" s="1">
        <v>1984</v>
      </c>
      <c r="H270">
        <v>9</v>
      </c>
      <c r="I270">
        <v>14</v>
      </c>
      <c r="J270">
        <v>19</v>
      </c>
      <c r="K270">
        <v>4</v>
      </c>
      <c r="L270">
        <v>26.6</v>
      </c>
      <c r="M270" s="73">
        <f t="shared" si="33"/>
        <v>0.22500000000000001</v>
      </c>
      <c r="N270" s="2">
        <v>0.01</v>
      </c>
      <c r="O270" s="3" t="s">
        <v>235</v>
      </c>
      <c r="P270" s="80"/>
      <c r="Q270" s="67">
        <f>Y270</f>
        <v>3.1626400000000001</v>
      </c>
      <c r="R270" s="72">
        <f>X270</f>
        <v>0.22500000000000001</v>
      </c>
      <c r="S270" s="44"/>
      <c r="T270" s="14"/>
      <c r="V270" s="56"/>
      <c r="W270" s="58">
        <v>3.16</v>
      </c>
      <c r="X270" s="72">
        <v>0.22500000000000001</v>
      </c>
      <c r="Y270" s="56">
        <f t="shared" si="35"/>
        <v>3.1626400000000001</v>
      </c>
      <c r="Z270" s="42"/>
      <c r="AA270" s="72"/>
      <c r="AB270" s="56"/>
      <c r="AC270" s="44"/>
      <c r="AD270" s="72"/>
      <c r="AE270" s="56"/>
      <c r="AF270" s="45"/>
      <c r="AG270" s="72"/>
      <c r="AH270" s="56"/>
      <c r="AI270" s="45"/>
      <c r="AJ270" s="13"/>
      <c r="AK270" s="12"/>
      <c r="AL270" s="12"/>
      <c r="AM270" s="24"/>
      <c r="AO270" s="12"/>
      <c r="AP270" s="13"/>
      <c r="AQ270" s="13"/>
      <c r="AR270" s="13">
        <v>3.16</v>
      </c>
      <c r="AS270" s="13"/>
      <c r="AT270" s="3"/>
      <c r="AU270" s="2"/>
      <c r="AV270" s="2"/>
      <c r="AY270" s="2"/>
    </row>
    <row r="271" spans="1:52" x14ac:dyDescent="0.25">
      <c r="A271" s="1" t="s">
        <v>2</v>
      </c>
      <c r="B271" s="2">
        <v>2.63</v>
      </c>
      <c r="C271" s="74">
        <f t="shared" si="32"/>
        <v>2.6702699999999999</v>
      </c>
      <c r="D271" s="70">
        <v>-111.13500000000001</v>
      </c>
      <c r="E271" s="10">
        <v>42.704000000000001</v>
      </c>
      <c r="F271" s="17">
        <v>1</v>
      </c>
      <c r="G271" s="1">
        <v>1984</v>
      </c>
      <c r="H271">
        <v>11</v>
      </c>
      <c r="I271">
        <v>2</v>
      </c>
      <c r="J271">
        <v>20</v>
      </c>
      <c r="K271">
        <v>28</v>
      </c>
      <c r="L271">
        <v>1.3</v>
      </c>
      <c r="M271" s="73">
        <f t="shared" si="33"/>
        <v>0.22500000000000001</v>
      </c>
      <c r="N271" s="2">
        <v>0.01</v>
      </c>
      <c r="O271" s="3" t="s">
        <v>235</v>
      </c>
      <c r="P271" s="80"/>
      <c r="Q271" s="67">
        <f>Y271</f>
        <v>2.6702699999999999</v>
      </c>
      <c r="R271" s="72">
        <f>X271</f>
        <v>0.22500000000000001</v>
      </c>
      <c r="S271" s="44"/>
      <c r="T271" s="14"/>
      <c r="V271" s="56"/>
      <c r="W271" s="58">
        <v>2.63</v>
      </c>
      <c r="X271" s="72">
        <v>0.22500000000000001</v>
      </c>
      <c r="Y271" s="56">
        <f t="shared" si="35"/>
        <v>2.6702699999999999</v>
      </c>
      <c r="Z271" s="42"/>
      <c r="AA271" s="72"/>
      <c r="AB271" s="56"/>
      <c r="AC271" s="44"/>
      <c r="AD271" s="72"/>
      <c r="AE271" s="56"/>
      <c r="AF271" s="45"/>
      <c r="AG271" s="72"/>
      <c r="AH271" s="56"/>
      <c r="AI271" s="45"/>
      <c r="AJ271" s="13"/>
      <c r="AK271" s="12"/>
      <c r="AL271" s="12"/>
      <c r="AM271" s="24"/>
      <c r="AO271" s="12"/>
      <c r="AP271" s="13"/>
      <c r="AQ271" s="13"/>
      <c r="AR271" s="13">
        <v>2.63</v>
      </c>
      <c r="AS271" s="13"/>
      <c r="AT271" s="3"/>
      <c r="AU271" s="2"/>
      <c r="AV271" s="2"/>
      <c r="AY271" s="2"/>
    </row>
    <row r="272" spans="1:52" ht="30" x14ac:dyDescent="0.25">
      <c r="A272" s="1">
        <v>101</v>
      </c>
      <c r="C272" s="74">
        <f t="shared" si="32"/>
        <v>4.8537526815642664</v>
      </c>
      <c r="D272" s="70">
        <v>-108.919</v>
      </c>
      <c r="E272" s="10">
        <v>42.533999999999999</v>
      </c>
      <c r="F272" s="17">
        <v>5</v>
      </c>
      <c r="G272" s="1">
        <v>1984</v>
      </c>
      <c r="H272">
        <v>11</v>
      </c>
      <c r="I272">
        <v>3</v>
      </c>
      <c r="J272">
        <v>9</v>
      </c>
      <c r="K272">
        <v>30</v>
      </c>
      <c r="L272" s="15">
        <v>8.4</v>
      </c>
      <c r="M272" s="73">
        <f t="shared" si="33"/>
        <v>0.15296654203663074</v>
      </c>
      <c r="N272" s="2">
        <v>0.01</v>
      </c>
      <c r="O272" s="3" t="s">
        <v>236</v>
      </c>
      <c r="P272" s="76">
        <f>1/((1/U272^2)+(1/AD272^2)+(1/AG272^2))</f>
        <v>2.339876298264432E-2</v>
      </c>
      <c r="Q272" s="67">
        <f>(P272/U272^2*V272)+(P272/AD272^2*AE272)+(P272/AG272^2*AH272)</f>
        <v>4.8537526815642664</v>
      </c>
      <c r="R272" s="72">
        <f>SQRT(P272)</f>
        <v>0.15296654203663074</v>
      </c>
      <c r="S272" s="57">
        <v>5.17</v>
      </c>
      <c r="T272" s="14" t="s">
        <v>3</v>
      </c>
      <c r="U272" s="72">
        <v>0.20899999999999999</v>
      </c>
      <c r="V272" s="56">
        <f>0.791*S272+0.851</f>
        <v>4.9404700000000004</v>
      </c>
      <c r="W272" s="42">
        <v>4.28</v>
      </c>
      <c r="X272" s="72">
        <v>0.22500000000000001</v>
      </c>
      <c r="Y272" s="56">
        <f t="shared" si="35"/>
        <v>4.2031200000000002</v>
      </c>
      <c r="Z272" s="42"/>
      <c r="AA272" s="72"/>
      <c r="AB272" s="56"/>
      <c r="AC272" s="59">
        <v>5</v>
      </c>
      <c r="AD272" s="72">
        <v>0.34599999999999997</v>
      </c>
      <c r="AE272" s="56">
        <f>0.791*(1.088*AC272-0.652)+0.851</f>
        <v>4.6383080000000003</v>
      </c>
      <c r="AF272" s="59">
        <v>4.8</v>
      </c>
      <c r="AG272" s="72">
        <v>0.29499999999999998</v>
      </c>
      <c r="AH272" s="56">
        <f>1.162*AF272-0.74</f>
        <v>4.8375999999999992</v>
      </c>
      <c r="AI272" s="45" t="s">
        <v>121</v>
      </c>
      <c r="AJ272" s="19">
        <v>5</v>
      </c>
      <c r="AK272" s="19">
        <v>4.0999999999999996</v>
      </c>
      <c r="AL272" s="12" t="s">
        <v>110</v>
      </c>
      <c r="AM272" s="24"/>
      <c r="AN272" s="19">
        <v>4.8</v>
      </c>
      <c r="AO272" s="12">
        <v>370</v>
      </c>
      <c r="AP272" s="13">
        <v>6</v>
      </c>
      <c r="AQ272" s="13"/>
      <c r="AR272" s="13">
        <v>4.28</v>
      </c>
      <c r="AS272" s="13">
        <v>5.17</v>
      </c>
      <c r="AT272" s="3" t="s">
        <v>3</v>
      </c>
      <c r="AU272" s="2">
        <v>6</v>
      </c>
      <c r="AV272" s="2" t="s">
        <v>115</v>
      </c>
      <c r="AW272" s="16">
        <v>15000</v>
      </c>
      <c r="AX272" s="2" t="s">
        <v>115</v>
      </c>
      <c r="AY272" s="2"/>
      <c r="AZ272" s="115" t="s">
        <v>306</v>
      </c>
    </row>
    <row r="273" spans="1:52" x14ac:dyDescent="0.25">
      <c r="A273" s="1" t="s">
        <v>2</v>
      </c>
      <c r="B273" s="31">
        <v>2.46</v>
      </c>
      <c r="C273" s="74">
        <f t="shared" si="32"/>
        <v>2.51234</v>
      </c>
      <c r="D273" s="70">
        <v>-111.28</v>
      </c>
      <c r="E273" s="10">
        <v>42.865000000000002</v>
      </c>
      <c r="F273" s="17">
        <v>6</v>
      </c>
      <c r="G273" s="1">
        <v>1984</v>
      </c>
      <c r="H273">
        <v>11</v>
      </c>
      <c r="I273">
        <v>7</v>
      </c>
      <c r="J273">
        <v>23</v>
      </c>
      <c r="K273">
        <v>22</v>
      </c>
      <c r="L273">
        <v>41.8</v>
      </c>
      <c r="M273" s="73">
        <f t="shared" si="33"/>
        <v>0.22500000000000001</v>
      </c>
      <c r="N273" s="2">
        <v>0.01</v>
      </c>
      <c r="O273" s="3" t="s">
        <v>235</v>
      </c>
      <c r="P273" s="80"/>
      <c r="Q273" s="67">
        <f>Y273</f>
        <v>2.51234</v>
      </c>
      <c r="R273" s="72">
        <f>X273</f>
        <v>0.22500000000000001</v>
      </c>
      <c r="S273" s="44"/>
      <c r="T273" s="14"/>
      <c r="V273" s="56"/>
      <c r="W273" s="58">
        <v>2.46</v>
      </c>
      <c r="X273" s="72">
        <v>0.22500000000000001</v>
      </c>
      <c r="Y273" s="56">
        <f t="shared" si="35"/>
        <v>2.51234</v>
      </c>
      <c r="Z273" s="42"/>
      <c r="AA273" s="72"/>
      <c r="AB273" s="56"/>
      <c r="AC273" s="44"/>
      <c r="AD273" s="72"/>
      <c r="AE273" s="56"/>
      <c r="AF273" s="45"/>
      <c r="AG273" s="72"/>
      <c r="AH273" s="56"/>
      <c r="AI273" s="45"/>
      <c r="AJ273" s="13"/>
      <c r="AK273" s="12"/>
      <c r="AL273" s="12"/>
      <c r="AM273" s="24"/>
      <c r="AO273" s="12"/>
      <c r="AP273" s="13"/>
      <c r="AQ273" s="13"/>
      <c r="AR273" s="24">
        <v>2.46</v>
      </c>
      <c r="AS273" s="13"/>
      <c r="AT273" s="3"/>
      <c r="AU273" s="2"/>
      <c r="AV273" s="2"/>
      <c r="AY273" s="2"/>
    </row>
    <row r="274" spans="1:52" x14ac:dyDescent="0.25">
      <c r="A274" s="1" t="s">
        <v>1</v>
      </c>
      <c r="B274" s="2">
        <v>3.2</v>
      </c>
      <c r="C274" s="74">
        <f t="shared" si="32"/>
        <v>3.328555708765998</v>
      </c>
      <c r="D274" s="70">
        <v>-108.69199999999999</v>
      </c>
      <c r="E274" s="10">
        <v>41.594999999999999</v>
      </c>
      <c r="F274" s="17">
        <v>0</v>
      </c>
      <c r="G274" s="1">
        <v>1984</v>
      </c>
      <c r="H274">
        <v>11</v>
      </c>
      <c r="I274">
        <v>27</v>
      </c>
      <c r="J274">
        <v>20</v>
      </c>
      <c r="K274">
        <v>0</v>
      </c>
      <c r="L274">
        <v>7.2</v>
      </c>
      <c r="M274" s="73">
        <f t="shared" si="33"/>
        <v>0.16083765575665815</v>
      </c>
      <c r="N274" s="2">
        <v>0.01</v>
      </c>
      <c r="O274" s="3" t="s">
        <v>236</v>
      </c>
      <c r="P274" s="76">
        <f>1/((1/X274^2)+(1/AA274^2))</f>
        <v>2.586875150929727E-2</v>
      </c>
      <c r="Q274" s="67">
        <f>(P274/X274^2*Y274)+(P274/AA274^2*AB274)</f>
        <v>3.328555708765998</v>
      </c>
      <c r="R274" s="72">
        <f>SQRT(P274)</f>
        <v>0.16083765575665815</v>
      </c>
      <c r="S274" s="44"/>
      <c r="T274" s="14"/>
      <c r="V274" s="56"/>
      <c r="W274" s="58">
        <v>3.21</v>
      </c>
      <c r="X274" s="72">
        <v>0.22500000000000001</v>
      </c>
      <c r="Y274" s="56">
        <f t="shared" si="35"/>
        <v>3.2090899999999998</v>
      </c>
      <c r="Z274" s="58">
        <v>3.2</v>
      </c>
      <c r="AA274" s="72">
        <v>0.23</v>
      </c>
      <c r="AB274" s="56">
        <f>0.791*(Z274+0.09)+0.851</f>
        <v>3.4533900000000002</v>
      </c>
      <c r="AC274" s="44"/>
      <c r="AD274" s="72"/>
      <c r="AE274" s="56"/>
      <c r="AF274" s="45"/>
      <c r="AG274" s="72"/>
      <c r="AH274" s="56"/>
      <c r="AI274" s="45" t="s">
        <v>29</v>
      </c>
      <c r="AJ274" s="13">
        <v>0</v>
      </c>
      <c r="AK274" s="12">
        <v>0</v>
      </c>
      <c r="AL274" s="12">
        <v>0</v>
      </c>
      <c r="AM274" s="24">
        <v>3.2</v>
      </c>
      <c r="AO274" s="12">
        <v>460</v>
      </c>
      <c r="AP274" s="13"/>
      <c r="AQ274" s="13"/>
      <c r="AR274" s="13">
        <v>3.21</v>
      </c>
      <c r="AS274" s="13"/>
      <c r="AT274" s="3"/>
      <c r="AU274" s="2"/>
      <c r="AV274" s="2"/>
      <c r="AY274" s="2"/>
    </row>
    <row r="275" spans="1:52" x14ac:dyDescent="0.25">
      <c r="A275" s="1" t="s">
        <v>2</v>
      </c>
      <c r="B275" s="31">
        <v>2.6</v>
      </c>
      <c r="C275" s="74">
        <f t="shared" si="32"/>
        <v>2.6423999999999999</v>
      </c>
      <c r="D275" s="70">
        <v>-111.303</v>
      </c>
      <c r="E275" s="10">
        <v>42.613</v>
      </c>
      <c r="F275" s="17">
        <v>1</v>
      </c>
      <c r="G275" s="1">
        <v>1984</v>
      </c>
      <c r="H275">
        <v>12</v>
      </c>
      <c r="I275">
        <v>19</v>
      </c>
      <c r="J275">
        <v>11</v>
      </c>
      <c r="K275">
        <v>24</v>
      </c>
      <c r="L275">
        <v>6.7</v>
      </c>
      <c r="M275" s="73">
        <f t="shared" si="33"/>
        <v>0.22500000000000001</v>
      </c>
      <c r="N275" s="2">
        <v>0.01</v>
      </c>
      <c r="O275" s="3" t="s">
        <v>235</v>
      </c>
      <c r="P275" s="80"/>
      <c r="Q275" s="67">
        <f>Y275</f>
        <v>2.6423999999999999</v>
      </c>
      <c r="R275" s="72">
        <f>X275</f>
        <v>0.22500000000000001</v>
      </c>
      <c r="S275" s="44"/>
      <c r="T275" s="14"/>
      <c r="V275" s="56"/>
      <c r="W275" s="58">
        <v>2.6</v>
      </c>
      <c r="X275" s="72">
        <v>0.22500000000000001</v>
      </c>
      <c r="Y275" s="56">
        <f t="shared" si="35"/>
        <v>2.6423999999999999</v>
      </c>
      <c r="Z275" s="42"/>
      <c r="AA275" s="72"/>
      <c r="AB275" s="56"/>
      <c r="AC275" s="44"/>
      <c r="AD275" s="72"/>
      <c r="AE275" s="56"/>
      <c r="AF275" s="45"/>
      <c r="AG275" s="72"/>
      <c r="AH275" s="56"/>
      <c r="AI275" s="45"/>
      <c r="AJ275" s="13"/>
      <c r="AK275" s="12"/>
      <c r="AL275" s="12"/>
      <c r="AM275" s="24"/>
      <c r="AO275" s="12"/>
      <c r="AP275" s="13"/>
      <c r="AQ275" s="13"/>
      <c r="AR275" s="24">
        <v>2.6</v>
      </c>
      <c r="AS275" s="13"/>
      <c r="AT275" s="3"/>
      <c r="AU275" s="2"/>
      <c r="AV275" s="2"/>
      <c r="AY275" s="2"/>
    </row>
    <row r="276" spans="1:52" x14ac:dyDescent="0.25">
      <c r="A276" s="1" t="s">
        <v>2</v>
      </c>
      <c r="B276" s="31">
        <v>2.81</v>
      </c>
      <c r="C276" s="74">
        <f t="shared" si="32"/>
        <v>2.8374899999999998</v>
      </c>
      <c r="D276" s="70">
        <v>-111.28700000000001</v>
      </c>
      <c r="E276" s="10">
        <v>42.604999999999997</v>
      </c>
      <c r="F276" s="17">
        <v>1</v>
      </c>
      <c r="G276" s="1">
        <v>1984</v>
      </c>
      <c r="H276">
        <v>12</v>
      </c>
      <c r="I276">
        <v>19</v>
      </c>
      <c r="J276">
        <v>11</v>
      </c>
      <c r="K276">
        <v>32</v>
      </c>
      <c r="L276">
        <v>29.5</v>
      </c>
      <c r="M276" s="73">
        <f t="shared" si="33"/>
        <v>0.22500000000000001</v>
      </c>
      <c r="N276" s="2">
        <v>0.01</v>
      </c>
      <c r="O276" s="3" t="s">
        <v>235</v>
      </c>
      <c r="P276" s="80"/>
      <c r="Q276" s="67">
        <f>Y276</f>
        <v>2.8374899999999998</v>
      </c>
      <c r="R276" s="72">
        <f>X276</f>
        <v>0.22500000000000001</v>
      </c>
      <c r="S276" s="44"/>
      <c r="T276" s="14"/>
      <c r="V276" s="56"/>
      <c r="W276" s="58">
        <v>2.81</v>
      </c>
      <c r="X276" s="72">
        <v>0.22500000000000001</v>
      </c>
      <c r="Y276" s="56">
        <f t="shared" si="35"/>
        <v>2.8374899999999998</v>
      </c>
      <c r="Z276" s="42"/>
      <c r="AA276" s="72"/>
      <c r="AB276" s="56"/>
      <c r="AC276" s="44"/>
      <c r="AD276" s="72"/>
      <c r="AE276" s="56"/>
      <c r="AF276" s="45"/>
      <c r="AG276" s="72"/>
      <c r="AH276" s="56"/>
      <c r="AI276" s="45"/>
      <c r="AJ276" s="13"/>
      <c r="AK276" s="12"/>
      <c r="AL276" s="12"/>
      <c r="AM276" s="24"/>
      <c r="AO276" s="12"/>
      <c r="AP276" s="13"/>
      <c r="AQ276" s="13"/>
      <c r="AR276" s="24">
        <v>2.81</v>
      </c>
      <c r="AS276" s="13"/>
      <c r="AT276" s="3"/>
      <c r="AU276" s="2"/>
      <c r="AV276" s="2"/>
      <c r="AY276" s="2"/>
    </row>
    <row r="277" spans="1:52" x14ac:dyDescent="0.25">
      <c r="A277" s="1" t="s">
        <v>2</v>
      </c>
      <c r="B277" s="31">
        <v>2.4700000000000002</v>
      </c>
      <c r="C277" s="74">
        <f t="shared" si="32"/>
        <v>2.52163</v>
      </c>
      <c r="D277" s="70">
        <v>-114.575</v>
      </c>
      <c r="E277" s="10">
        <v>38.92</v>
      </c>
      <c r="F277" s="17">
        <v>2</v>
      </c>
      <c r="G277" s="1">
        <v>1984</v>
      </c>
      <c r="H277">
        <v>12</v>
      </c>
      <c r="I277">
        <v>21</v>
      </c>
      <c r="J277">
        <v>21</v>
      </c>
      <c r="K277">
        <v>23</v>
      </c>
      <c r="L277">
        <v>41.1</v>
      </c>
      <c r="M277" s="73">
        <f t="shared" si="33"/>
        <v>0.22500000000000001</v>
      </c>
      <c r="N277" s="2">
        <v>0.01</v>
      </c>
      <c r="O277" s="3" t="s">
        <v>235</v>
      </c>
      <c r="P277" s="80"/>
      <c r="Q277" s="67">
        <f>Y277</f>
        <v>2.52163</v>
      </c>
      <c r="R277" s="72">
        <f>X277</f>
        <v>0.22500000000000001</v>
      </c>
      <c r="S277" s="44"/>
      <c r="T277" s="14"/>
      <c r="V277" s="56"/>
      <c r="W277" s="58">
        <v>2.4700000000000002</v>
      </c>
      <c r="X277" s="72">
        <v>0.22500000000000001</v>
      </c>
      <c r="Y277" s="56">
        <f t="shared" si="35"/>
        <v>2.52163</v>
      </c>
      <c r="Z277" s="42"/>
      <c r="AA277" s="72"/>
      <c r="AB277" s="56"/>
      <c r="AC277" s="44"/>
      <c r="AD277" s="72"/>
      <c r="AE277" s="56"/>
      <c r="AF277" s="45"/>
      <c r="AG277" s="72"/>
      <c r="AH277" s="56"/>
      <c r="AI277" s="45"/>
      <c r="AJ277" s="13"/>
      <c r="AK277" s="12"/>
      <c r="AL277" s="12"/>
      <c r="AM277" s="24"/>
      <c r="AO277" s="12"/>
      <c r="AP277" s="13"/>
      <c r="AQ277" s="13"/>
      <c r="AR277" s="24">
        <v>2.4700000000000002</v>
      </c>
      <c r="AS277" s="13"/>
      <c r="AT277" s="3"/>
      <c r="AU277" s="2"/>
      <c r="AV277" s="2"/>
      <c r="AY277" s="2"/>
    </row>
    <row r="278" spans="1:52" x14ac:dyDescent="0.25">
      <c r="A278" s="1" t="s">
        <v>2</v>
      </c>
      <c r="B278" s="31">
        <v>2.52</v>
      </c>
      <c r="C278" s="74">
        <f t="shared" si="32"/>
        <v>2.5680800000000001</v>
      </c>
      <c r="D278" s="70">
        <v>-111.11499999999999</v>
      </c>
      <c r="E278" s="10">
        <v>42.707999999999998</v>
      </c>
      <c r="F278" s="17">
        <v>1</v>
      </c>
      <c r="G278" s="1">
        <v>1984</v>
      </c>
      <c r="H278">
        <v>12</v>
      </c>
      <c r="I278">
        <v>22</v>
      </c>
      <c r="J278">
        <v>0</v>
      </c>
      <c r="K278">
        <v>45</v>
      </c>
      <c r="L278">
        <v>52.3</v>
      </c>
      <c r="M278" s="73">
        <f t="shared" si="33"/>
        <v>0.22500000000000001</v>
      </c>
      <c r="N278" s="2">
        <v>0.01</v>
      </c>
      <c r="O278" s="3" t="s">
        <v>235</v>
      </c>
      <c r="P278" s="80"/>
      <c r="Q278" s="67">
        <f>Y278</f>
        <v>2.5680800000000001</v>
      </c>
      <c r="R278" s="72">
        <f>X278</f>
        <v>0.22500000000000001</v>
      </c>
      <c r="S278" s="44"/>
      <c r="T278" s="14"/>
      <c r="V278" s="56"/>
      <c r="W278" s="58">
        <v>2.52</v>
      </c>
      <c r="X278" s="72">
        <v>0.22500000000000001</v>
      </c>
      <c r="Y278" s="56">
        <f t="shared" si="35"/>
        <v>2.5680800000000001</v>
      </c>
      <c r="Z278" s="42"/>
      <c r="AA278" s="72"/>
      <c r="AB278" s="56"/>
      <c r="AC278" s="44"/>
      <c r="AD278" s="72"/>
      <c r="AE278" s="56"/>
      <c r="AF278" s="45"/>
      <c r="AG278" s="72"/>
      <c r="AH278" s="56"/>
      <c r="AI278" s="45"/>
      <c r="AJ278" s="13"/>
      <c r="AK278" s="12"/>
      <c r="AL278" s="12"/>
      <c r="AM278" s="24"/>
      <c r="AO278" s="12"/>
      <c r="AP278" s="13"/>
      <c r="AQ278" s="13"/>
      <c r="AR278" s="24">
        <v>2.52</v>
      </c>
      <c r="AS278" s="13"/>
      <c r="AT278" s="3"/>
      <c r="AU278" s="2"/>
      <c r="AV278" s="2"/>
      <c r="AY278" s="2"/>
    </row>
    <row r="279" spans="1:52" x14ac:dyDescent="0.25">
      <c r="A279" s="1" t="s">
        <v>4</v>
      </c>
      <c r="B279" s="9">
        <v>2.9</v>
      </c>
      <c r="C279" s="74">
        <f t="shared" si="32"/>
        <v>3.0463654407148026</v>
      </c>
      <c r="D279" s="70">
        <v>-114.599</v>
      </c>
      <c r="E279" s="10">
        <v>38.881</v>
      </c>
      <c r="F279" s="17">
        <v>5</v>
      </c>
      <c r="G279" s="1">
        <v>1984</v>
      </c>
      <c r="H279">
        <v>12</v>
      </c>
      <c r="I279">
        <v>23</v>
      </c>
      <c r="J279">
        <v>0</v>
      </c>
      <c r="K279">
        <v>0</v>
      </c>
      <c r="L279">
        <v>29.02</v>
      </c>
      <c r="M279" s="73">
        <f t="shared" si="33"/>
        <v>0.16083765575665815</v>
      </c>
      <c r="N279" s="2">
        <v>0.01</v>
      </c>
      <c r="O279" s="3" t="s">
        <v>236</v>
      </c>
      <c r="P279" s="76">
        <f>1/((1/X279^2)+(1/AA279^2))</f>
        <v>2.586875150929727E-2</v>
      </c>
      <c r="Q279" s="67">
        <f>(P279/X279^2*Y279)+(P279/AA279^2*AB279)</f>
        <v>3.0463654407148026</v>
      </c>
      <c r="R279" s="72">
        <f>SQRT(P279)</f>
        <v>0.16083765575665815</v>
      </c>
      <c r="S279" s="44"/>
      <c r="T279" s="14"/>
      <c r="V279" s="56"/>
      <c r="W279" s="58">
        <v>2.86</v>
      </c>
      <c r="X279" s="72">
        <v>0.22500000000000001</v>
      </c>
      <c r="Y279" s="56">
        <f t="shared" si="35"/>
        <v>2.8839399999999999</v>
      </c>
      <c r="Z279" s="58">
        <v>2.9</v>
      </c>
      <c r="AA279" s="72">
        <v>0.23</v>
      </c>
      <c r="AB279" s="56">
        <f>0.791*(Z279+0.09)+0.851</f>
        <v>3.2160899999999999</v>
      </c>
      <c r="AC279" s="47"/>
      <c r="AD279" s="72"/>
      <c r="AE279" s="56"/>
      <c r="AF279" s="45"/>
      <c r="AG279" s="72"/>
      <c r="AH279" s="56"/>
      <c r="AI279" s="45" t="s">
        <v>106</v>
      </c>
      <c r="AJ279" s="19"/>
      <c r="AL279" s="12"/>
      <c r="AM279" s="24">
        <v>2.9</v>
      </c>
      <c r="AO279" s="12"/>
      <c r="AP279" s="13" t="s">
        <v>72</v>
      </c>
      <c r="AQ279" s="13" t="s">
        <v>72</v>
      </c>
      <c r="AR279" s="13">
        <v>2.86</v>
      </c>
      <c r="AS279" s="13"/>
      <c r="AT279" s="3"/>
      <c r="AU279" s="2"/>
      <c r="AV279" s="2"/>
      <c r="AW279" s="2"/>
      <c r="AY279" s="2">
        <v>6</v>
      </c>
    </row>
    <row r="280" spans="1:52" x14ac:dyDescent="0.25">
      <c r="A280" s="1" t="s">
        <v>1</v>
      </c>
      <c r="B280" s="2">
        <v>2.6</v>
      </c>
      <c r="C280" s="74">
        <f t="shared" si="32"/>
        <v>2.97879</v>
      </c>
      <c r="D280" s="70">
        <v>-114.783</v>
      </c>
      <c r="E280" s="10">
        <v>36.104999999999997</v>
      </c>
      <c r="F280" s="17">
        <v>5</v>
      </c>
      <c r="G280" s="1">
        <v>1985</v>
      </c>
      <c r="H280">
        <v>1</v>
      </c>
      <c r="I280">
        <v>9</v>
      </c>
      <c r="J280">
        <v>7</v>
      </c>
      <c r="K280">
        <v>29</v>
      </c>
      <c r="L280">
        <v>58.8</v>
      </c>
      <c r="M280" s="73">
        <f t="shared" si="33"/>
        <v>0.23</v>
      </c>
      <c r="N280" s="2">
        <v>0.01</v>
      </c>
      <c r="O280" s="3" t="s">
        <v>235</v>
      </c>
      <c r="P280" s="80"/>
      <c r="Q280" s="67">
        <f>AB280</f>
        <v>2.97879</v>
      </c>
      <c r="R280" s="72">
        <f>AA280</f>
        <v>0.23</v>
      </c>
      <c r="S280" s="44"/>
      <c r="T280" s="14"/>
      <c r="V280" s="56"/>
      <c r="W280" s="42"/>
      <c r="Y280" s="56"/>
      <c r="Z280" s="58">
        <v>2.6</v>
      </c>
      <c r="AA280" s="72">
        <v>0.23</v>
      </c>
      <c r="AB280" s="56">
        <f>0.791*(Z280+0.09)+0.851</f>
        <v>2.97879</v>
      </c>
      <c r="AC280" s="44"/>
      <c r="AD280" s="72"/>
      <c r="AE280" s="56"/>
      <c r="AF280" s="45"/>
      <c r="AG280" s="72"/>
      <c r="AH280" s="56"/>
      <c r="AI280" s="45" t="s">
        <v>23</v>
      </c>
      <c r="AJ280" s="13">
        <v>0</v>
      </c>
      <c r="AK280" s="12">
        <v>0</v>
      </c>
      <c r="AL280" s="12">
        <v>0</v>
      </c>
      <c r="AM280" s="24">
        <v>2.6</v>
      </c>
      <c r="AO280" s="12">
        <v>41</v>
      </c>
      <c r="AP280" s="13"/>
      <c r="AQ280" s="13" t="s">
        <v>10</v>
      </c>
      <c r="AR280" s="13"/>
      <c r="AS280" s="13"/>
      <c r="AT280" s="3"/>
      <c r="AU280" s="2"/>
      <c r="AV280" s="2"/>
      <c r="AY280" s="2"/>
    </row>
    <row r="281" spans="1:52" s="23" customFormat="1" x14ac:dyDescent="0.25">
      <c r="A281" s="1" t="s">
        <v>2</v>
      </c>
      <c r="B281" s="2">
        <v>2.89</v>
      </c>
      <c r="C281" s="74">
        <f t="shared" si="32"/>
        <v>2.91181</v>
      </c>
      <c r="D281" s="70">
        <v>-111.15900000000001</v>
      </c>
      <c r="E281" s="10">
        <v>42.703000000000003</v>
      </c>
      <c r="F281" s="17">
        <v>1</v>
      </c>
      <c r="G281" s="1">
        <v>1985</v>
      </c>
      <c r="H281">
        <v>1</v>
      </c>
      <c r="I281">
        <v>25</v>
      </c>
      <c r="J281">
        <v>20</v>
      </c>
      <c r="K281">
        <v>11</v>
      </c>
      <c r="L281">
        <v>39.299999999999997</v>
      </c>
      <c r="M281" s="73">
        <f t="shared" si="33"/>
        <v>0.22500000000000001</v>
      </c>
      <c r="N281" s="2">
        <v>0.01</v>
      </c>
      <c r="O281" s="3" t="s">
        <v>235</v>
      </c>
      <c r="P281" s="80"/>
      <c r="Q281" s="67">
        <f>Y281</f>
        <v>2.91181</v>
      </c>
      <c r="R281" s="72">
        <f>X281</f>
        <v>0.22500000000000001</v>
      </c>
      <c r="S281" s="44"/>
      <c r="T281" s="14"/>
      <c r="U281" s="72"/>
      <c r="V281" s="56"/>
      <c r="W281" s="58">
        <v>2.89</v>
      </c>
      <c r="X281" s="72">
        <v>0.22500000000000001</v>
      </c>
      <c r="Y281" s="56">
        <f t="shared" ref="Y281:Y297" si="36">0.929*W281+0.227</f>
        <v>2.91181</v>
      </c>
      <c r="Z281" s="42"/>
      <c r="AA281" s="72"/>
      <c r="AB281" s="56"/>
      <c r="AC281" s="44"/>
      <c r="AD281" s="72"/>
      <c r="AE281" s="56"/>
      <c r="AF281" s="45"/>
      <c r="AG281" s="72"/>
      <c r="AH281" s="56"/>
      <c r="AI281" s="45"/>
      <c r="AJ281" s="13"/>
      <c r="AK281" s="12"/>
      <c r="AL281" s="12"/>
      <c r="AM281" s="24"/>
      <c r="AN281" s="12"/>
      <c r="AO281" s="12"/>
      <c r="AP281" s="13"/>
      <c r="AQ281" s="13"/>
      <c r="AR281" s="13">
        <v>2.89</v>
      </c>
      <c r="AS281" s="13"/>
      <c r="AT281" s="3"/>
      <c r="AU281" s="2"/>
      <c r="AV281" s="2"/>
      <c r="AW281"/>
      <c r="AX281"/>
      <c r="AY281" s="2"/>
      <c r="AZ281"/>
    </row>
    <row r="282" spans="1:52" s="23" customFormat="1" x14ac:dyDescent="0.25">
      <c r="A282" s="1" t="s">
        <v>4</v>
      </c>
      <c r="B282" s="9">
        <v>3.2</v>
      </c>
      <c r="C282" s="74">
        <f t="shared" si="32"/>
        <v>3.1812200000000002</v>
      </c>
      <c r="D282" s="70">
        <v>-111.078</v>
      </c>
      <c r="E282" s="10">
        <v>43.332999999999998</v>
      </c>
      <c r="F282" s="17">
        <v>1</v>
      </c>
      <c r="G282" s="1">
        <v>1985</v>
      </c>
      <c r="H282">
        <v>1</v>
      </c>
      <c r="I282">
        <v>26</v>
      </c>
      <c r="J282">
        <v>7</v>
      </c>
      <c r="K282">
        <v>9</v>
      </c>
      <c r="L282">
        <v>53.24</v>
      </c>
      <c r="M282" s="73">
        <f t="shared" si="33"/>
        <v>0.22500000000000001</v>
      </c>
      <c r="N282" s="2">
        <v>0.01</v>
      </c>
      <c r="O282" s="3" t="s">
        <v>235</v>
      </c>
      <c r="P282" s="80"/>
      <c r="Q282" s="67">
        <f>Y282</f>
        <v>3.1812200000000002</v>
      </c>
      <c r="R282" s="72">
        <f>X282</f>
        <v>0.22500000000000001</v>
      </c>
      <c r="S282" s="44"/>
      <c r="T282" s="14"/>
      <c r="U282" s="72"/>
      <c r="V282" s="56"/>
      <c r="W282" s="58">
        <v>3.18</v>
      </c>
      <c r="X282" s="72">
        <v>0.22500000000000001</v>
      </c>
      <c r="Y282" s="56">
        <f t="shared" si="36"/>
        <v>3.1812200000000002</v>
      </c>
      <c r="Z282" s="42"/>
      <c r="AA282" s="72"/>
      <c r="AB282" s="56"/>
      <c r="AC282" s="47"/>
      <c r="AD282" s="72"/>
      <c r="AE282" s="56"/>
      <c r="AF282" s="45"/>
      <c r="AG282" s="72"/>
      <c r="AH282" s="56"/>
      <c r="AI282" s="45" t="s">
        <v>80</v>
      </c>
      <c r="AJ282" s="19"/>
      <c r="AK282" s="13"/>
      <c r="AL282" s="12"/>
      <c r="AM282" s="24"/>
      <c r="AN282" s="12"/>
      <c r="AO282" s="12"/>
      <c r="AP282" s="13" t="s">
        <v>72</v>
      </c>
      <c r="AQ282" s="13" t="s">
        <v>72</v>
      </c>
      <c r="AR282" s="13">
        <v>3.18</v>
      </c>
      <c r="AS282" s="13"/>
      <c r="AT282" s="3"/>
      <c r="AU282" s="2"/>
      <c r="AV282" s="2"/>
      <c r="AW282" s="2"/>
      <c r="AX282"/>
      <c r="AY282" s="2">
        <v>13</v>
      </c>
      <c r="AZ282"/>
    </row>
    <row r="283" spans="1:52" x14ac:dyDescent="0.25">
      <c r="A283" s="1" t="s">
        <v>2</v>
      </c>
      <c r="B283" s="2">
        <v>2.58</v>
      </c>
      <c r="C283" s="74">
        <f t="shared" si="32"/>
        <v>2.6238200000000003</v>
      </c>
      <c r="D283" s="70">
        <v>-111.154</v>
      </c>
      <c r="E283" s="10">
        <v>42.692</v>
      </c>
      <c r="F283" s="17">
        <v>0</v>
      </c>
      <c r="G283" s="1">
        <v>1985</v>
      </c>
      <c r="H283">
        <v>1</v>
      </c>
      <c r="I283">
        <v>30</v>
      </c>
      <c r="J283">
        <v>22</v>
      </c>
      <c r="K283">
        <v>14</v>
      </c>
      <c r="L283">
        <v>23.4</v>
      </c>
      <c r="M283" s="73">
        <f t="shared" si="33"/>
        <v>0.22500000000000001</v>
      </c>
      <c r="N283" s="2">
        <v>0.01</v>
      </c>
      <c r="O283" s="3" t="s">
        <v>235</v>
      </c>
      <c r="P283" s="80"/>
      <c r="Q283" s="67">
        <f>Y283</f>
        <v>2.6238200000000003</v>
      </c>
      <c r="R283" s="72">
        <f>X283</f>
        <v>0.22500000000000001</v>
      </c>
      <c r="S283" s="44"/>
      <c r="T283" s="14"/>
      <c r="V283" s="56"/>
      <c r="W283" s="58">
        <v>2.58</v>
      </c>
      <c r="X283" s="72">
        <v>0.22500000000000001</v>
      </c>
      <c r="Y283" s="56">
        <f t="shared" si="36"/>
        <v>2.6238200000000003</v>
      </c>
      <c r="Z283" s="42"/>
      <c r="AA283" s="72"/>
      <c r="AB283" s="56"/>
      <c r="AC283" s="44"/>
      <c r="AD283" s="72"/>
      <c r="AE283" s="56"/>
      <c r="AF283" s="45"/>
      <c r="AG283" s="72"/>
      <c r="AH283" s="56"/>
      <c r="AI283" s="45"/>
      <c r="AJ283" s="13"/>
      <c r="AK283" s="12"/>
      <c r="AL283" s="12"/>
      <c r="AM283" s="24"/>
      <c r="AO283" s="12"/>
      <c r="AP283" s="13"/>
      <c r="AQ283" s="13"/>
      <c r="AR283" s="13">
        <v>2.58</v>
      </c>
      <c r="AS283" s="13"/>
      <c r="AT283" s="3"/>
      <c r="AU283" s="2"/>
      <c r="AV283" s="2"/>
      <c r="AY283" s="2"/>
    </row>
    <row r="284" spans="1:52" ht="15" customHeight="1" x14ac:dyDescent="0.25">
      <c r="A284" s="1" t="s">
        <v>2</v>
      </c>
      <c r="B284" s="2">
        <v>2.85</v>
      </c>
      <c r="C284" s="74">
        <f t="shared" si="32"/>
        <v>2.8746499999999999</v>
      </c>
      <c r="D284" s="70">
        <v>-110.82599999999999</v>
      </c>
      <c r="E284" s="10">
        <v>42.988999999999997</v>
      </c>
      <c r="F284" s="17">
        <v>0</v>
      </c>
      <c r="G284" s="1">
        <v>1985</v>
      </c>
      <c r="H284">
        <v>2</v>
      </c>
      <c r="I284">
        <v>28</v>
      </c>
      <c r="J284">
        <v>11</v>
      </c>
      <c r="K284">
        <v>9</v>
      </c>
      <c r="L284">
        <v>1.2</v>
      </c>
      <c r="M284" s="73">
        <f t="shared" si="33"/>
        <v>0.22500000000000001</v>
      </c>
      <c r="N284" s="2">
        <v>0.01</v>
      </c>
      <c r="O284" s="3" t="s">
        <v>235</v>
      </c>
      <c r="P284" s="80"/>
      <c r="Q284" s="67">
        <f>Y284</f>
        <v>2.8746499999999999</v>
      </c>
      <c r="R284" s="72">
        <f>X284</f>
        <v>0.22500000000000001</v>
      </c>
      <c r="S284" s="44"/>
      <c r="T284" s="14"/>
      <c r="V284" s="56"/>
      <c r="W284" s="58">
        <v>2.85</v>
      </c>
      <c r="X284" s="72">
        <v>0.22500000000000001</v>
      </c>
      <c r="Y284" s="56">
        <f t="shared" si="36"/>
        <v>2.8746499999999999</v>
      </c>
      <c r="Z284" s="42"/>
      <c r="AA284" s="72"/>
      <c r="AB284" s="56"/>
      <c r="AC284" s="44"/>
      <c r="AD284" s="72"/>
      <c r="AE284" s="56"/>
      <c r="AF284" s="45"/>
      <c r="AG284" s="72"/>
      <c r="AH284" s="56"/>
      <c r="AI284" s="45" t="s">
        <v>85</v>
      </c>
      <c r="AJ284" s="13"/>
      <c r="AK284" s="12"/>
      <c r="AL284" s="12" t="s">
        <v>157</v>
      </c>
      <c r="AM284" s="24"/>
      <c r="AO284" s="12"/>
      <c r="AP284" s="13"/>
      <c r="AQ284" s="13"/>
      <c r="AR284" s="13">
        <v>2.85</v>
      </c>
      <c r="AS284" s="13"/>
      <c r="AT284" s="3"/>
      <c r="AU284" s="2"/>
      <c r="AV284" s="2"/>
      <c r="AY284" s="2"/>
      <c r="AZ284" s="22" t="s">
        <v>204</v>
      </c>
    </row>
    <row r="285" spans="1:52" x14ac:dyDescent="0.25">
      <c r="A285" s="1" t="s">
        <v>2</v>
      </c>
      <c r="B285" s="2">
        <v>3.07</v>
      </c>
      <c r="C285" s="74">
        <f t="shared" si="32"/>
        <v>3.0790299999999999</v>
      </c>
      <c r="D285" s="70">
        <v>-110.779</v>
      </c>
      <c r="E285" s="10">
        <v>42.988</v>
      </c>
      <c r="F285" s="17">
        <v>0</v>
      </c>
      <c r="G285" s="1">
        <v>1985</v>
      </c>
      <c r="H285">
        <v>2</v>
      </c>
      <c r="I285">
        <v>28</v>
      </c>
      <c r="J285">
        <v>12</v>
      </c>
      <c r="K285">
        <v>37</v>
      </c>
      <c r="L285">
        <v>44.7</v>
      </c>
      <c r="M285" s="73">
        <f t="shared" si="33"/>
        <v>0.22500000000000001</v>
      </c>
      <c r="N285" s="2">
        <v>0.01</v>
      </c>
      <c r="O285" s="3" t="s">
        <v>235</v>
      </c>
      <c r="P285" s="80"/>
      <c r="Q285" s="67">
        <f>Y285</f>
        <v>3.0790299999999999</v>
      </c>
      <c r="R285" s="72">
        <f>X285</f>
        <v>0.22500000000000001</v>
      </c>
      <c r="S285" s="44"/>
      <c r="T285" s="14"/>
      <c r="V285" s="56"/>
      <c r="W285" s="58">
        <v>3.07</v>
      </c>
      <c r="X285" s="72">
        <v>0.22500000000000001</v>
      </c>
      <c r="Y285" s="56">
        <f t="shared" si="36"/>
        <v>3.0790299999999999</v>
      </c>
      <c r="Z285" s="42"/>
      <c r="AA285" s="72"/>
      <c r="AB285" s="56"/>
      <c r="AC285" s="44"/>
      <c r="AD285" s="72"/>
      <c r="AE285" s="56"/>
      <c r="AF285" s="45"/>
      <c r="AG285" s="72"/>
      <c r="AH285" s="56"/>
      <c r="AI285" s="45" t="s">
        <v>86</v>
      </c>
      <c r="AJ285" s="13"/>
      <c r="AK285" s="12"/>
      <c r="AL285" s="12"/>
      <c r="AM285" s="24"/>
      <c r="AO285" s="12"/>
      <c r="AP285" s="13"/>
      <c r="AQ285" s="13"/>
      <c r="AR285" s="13">
        <v>3.07</v>
      </c>
      <c r="AS285" s="13"/>
      <c r="AT285" s="3"/>
      <c r="AU285" s="2"/>
      <c r="AV285" s="2"/>
      <c r="AY285" s="2"/>
    </row>
    <row r="286" spans="1:52" x14ac:dyDescent="0.25">
      <c r="A286" s="1" t="s">
        <v>1</v>
      </c>
      <c r="B286" s="2">
        <v>3.3</v>
      </c>
      <c r="C286" s="74">
        <f t="shared" si="32"/>
        <v>3.0919061989857513</v>
      </c>
      <c r="D286" s="70">
        <v>-110.73399999999999</v>
      </c>
      <c r="E286" s="10">
        <v>43.033000000000001</v>
      </c>
      <c r="F286" s="17">
        <v>5</v>
      </c>
      <c r="G286" s="1">
        <v>1985</v>
      </c>
      <c r="H286">
        <v>3</v>
      </c>
      <c r="I286">
        <v>8</v>
      </c>
      <c r="J286">
        <v>22</v>
      </c>
      <c r="K286">
        <v>17</v>
      </c>
      <c r="L286">
        <v>8.1999999999999993</v>
      </c>
      <c r="M286" s="73">
        <f t="shared" si="33"/>
        <v>0.16083765575665815</v>
      </c>
      <c r="N286" s="2">
        <v>0.01</v>
      </c>
      <c r="O286" s="3" t="s">
        <v>236</v>
      </c>
      <c r="P286" s="76">
        <f>1/((1/X286^2)+(1/AA286^2))</f>
        <v>2.586875150929727E-2</v>
      </c>
      <c r="Q286" s="67">
        <f>(P286/X286^2*Y286)+(P286/AA286^2*AB286)</f>
        <v>3.0919061989857513</v>
      </c>
      <c r="R286" s="72">
        <f>SQRT(P286)</f>
        <v>0.16083765575665815</v>
      </c>
      <c r="S286" s="44"/>
      <c r="T286" s="14"/>
      <c r="V286" s="56"/>
      <c r="W286" s="58">
        <v>2.63</v>
      </c>
      <c r="X286" s="72">
        <v>0.22500000000000001</v>
      </c>
      <c r="Y286" s="56">
        <f t="shared" si="36"/>
        <v>2.6702699999999999</v>
      </c>
      <c r="Z286" s="58">
        <v>3.3</v>
      </c>
      <c r="AA286" s="72">
        <v>0.23</v>
      </c>
      <c r="AB286" s="56">
        <f>0.791*(Z286+0.09)+0.851</f>
        <v>3.5324899999999997</v>
      </c>
      <c r="AC286" s="44"/>
      <c r="AD286" s="72"/>
      <c r="AE286" s="56"/>
      <c r="AF286" s="45"/>
      <c r="AG286" s="72"/>
      <c r="AH286" s="56"/>
      <c r="AI286" s="45" t="s">
        <v>36</v>
      </c>
      <c r="AJ286" s="13">
        <v>0</v>
      </c>
      <c r="AK286" s="12">
        <v>0</v>
      </c>
      <c r="AL286" s="12" t="s">
        <v>111</v>
      </c>
      <c r="AM286" s="24">
        <v>3.3</v>
      </c>
      <c r="AO286" s="12">
        <v>460</v>
      </c>
      <c r="AP286" s="13"/>
      <c r="AQ286" s="13"/>
      <c r="AR286" s="13">
        <v>2.63</v>
      </c>
      <c r="AS286" s="13"/>
      <c r="AT286" s="3"/>
      <c r="AU286" s="2"/>
      <c r="AV286" s="2"/>
      <c r="AY286" s="2"/>
    </row>
    <row r="287" spans="1:52" x14ac:dyDescent="0.25">
      <c r="A287" s="1" t="s">
        <v>2</v>
      </c>
      <c r="B287" s="2">
        <v>2.68</v>
      </c>
      <c r="C287" s="74">
        <f t="shared" si="32"/>
        <v>2.71672</v>
      </c>
      <c r="D287" s="70">
        <v>-110.80800000000001</v>
      </c>
      <c r="E287" s="10">
        <v>42.996000000000002</v>
      </c>
      <c r="F287" s="17">
        <v>1</v>
      </c>
      <c r="G287" s="1">
        <v>1985</v>
      </c>
      <c r="H287">
        <v>3</v>
      </c>
      <c r="I287">
        <v>11</v>
      </c>
      <c r="J287">
        <v>6</v>
      </c>
      <c r="K287">
        <v>4</v>
      </c>
      <c r="L287">
        <v>33.4</v>
      </c>
      <c r="M287" s="73">
        <f t="shared" si="33"/>
        <v>0.22500000000000001</v>
      </c>
      <c r="N287" s="2">
        <v>0.01</v>
      </c>
      <c r="O287" s="3" t="s">
        <v>235</v>
      </c>
      <c r="P287" s="80"/>
      <c r="Q287" s="67">
        <f>Y287</f>
        <v>2.71672</v>
      </c>
      <c r="R287" s="72">
        <f>X287</f>
        <v>0.22500000000000001</v>
      </c>
      <c r="S287" s="44"/>
      <c r="T287" s="14"/>
      <c r="V287" s="56"/>
      <c r="W287" s="58">
        <v>2.68</v>
      </c>
      <c r="X287" s="72">
        <v>0.22500000000000001</v>
      </c>
      <c r="Y287" s="56">
        <f t="shared" si="36"/>
        <v>2.71672</v>
      </c>
      <c r="Z287" s="42"/>
      <c r="AA287" s="72"/>
      <c r="AB287" s="56"/>
      <c r="AC287" s="44"/>
      <c r="AD287" s="72"/>
      <c r="AE287" s="56"/>
      <c r="AF287" s="45"/>
      <c r="AG287" s="72"/>
      <c r="AH287" s="56"/>
      <c r="AI287" s="45"/>
      <c r="AJ287" s="13"/>
      <c r="AK287" s="12"/>
      <c r="AL287" s="12"/>
      <c r="AM287" s="24"/>
      <c r="AO287" s="12"/>
      <c r="AP287" s="13"/>
      <c r="AQ287" s="13"/>
      <c r="AR287" s="13">
        <v>2.68</v>
      </c>
      <c r="AS287" s="13"/>
      <c r="AT287" s="3"/>
      <c r="AU287" s="2"/>
      <c r="AV287" s="2"/>
      <c r="AY287" s="2"/>
    </row>
    <row r="288" spans="1:52" x14ac:dyDescent="0.25">
      <c r="A288" s="1" t="s">
        <v>1</v>
      </c>
      <c r="B288" s="2">
        <v>3.6</v>
      </c>
      <c r="C288" s="74">
        <f t="shared" si="32"/>
        <v>3.5877148683892774</v>
      </c>
      <c r="D288" s="70">
        <v>-110.852</v>
      </c>
      <c r="E288" s="10">
        <v>43.018999999999998</v>
      </c>
      <c r="F288" s="17">
        <v>6</v>
      </c>
      <c r="G288" s="1">
        <v>1985</v>
      </c>
      <c r="H288">
        <v>3</v>
      </c>
      <c r="I288">
        <v>11</v>
      </c>
      <c r="J288">
        <v>6</v>
      </c>
      <c r="K288">
        <v>42</v>
      </c>
      <c r="L288">
        <v>31.9</v>
      </c>
      <c r="M288" s="73">
        <f t="shared" si="33"/>
        <v>0.16083765575665815</v>
      </c>
      <c r="N288" s="2">
        <v>0.01</v>
      </c>
      <c r="O288" s="3" t="s">
        <v>236</v>
      </c>
      <c r="P288" s="76">
        <f>1/((1/X288^2)+(1/AA288^2))</f>
        <v>2.586875150929727E-2</v>
      </c>
      <c r="Q288" s="67">
        <f>(P288/X288^2*Y288)+(P288/AA288^2*AB288)</f>
        <v>3.5877148683892774</v>
      </c>
      <c r="R288" s="72">
        <f>SQRT(P288)</f>
        <v>0.16083765575665815</v>
      </c>
      <c r="S288" s="44"/>
      <c r="T288" s="14"/>
      <c r="V288" s="56"/>
      <c r="W288" s="58">
        <v>3.43</v>
      </c>
      <c r="X288" s="72">
        <v>0.22500000000000001</v>
      </c>
      <c r="Y288" s="56">
        <f t="shared" si="36"/>
        <v>3.4134700000000002</v>
      </c>
      <c r="Z288" s="58">
        <v>3.6</v>
      </c>
      <c r="AA288" s="72">
        <v>0.23</v>
      </c>
      <c r="AB288" s="56">
        <f>0.791*(Z288+0.09)+0.851</f>
        <v>3.76979</v>
      </c>
      <c r="AC288" s="44"/>
      <c r="AD288" s="72"/>
      <c r="AE288" s="56"/>
      <c r="AF288" s="45"/>
      <c r="AG288" s="72"/>
      <c r="AH288" s="56"/>
      <c r="AI288" s="45" t="s">
        <v>15</v>
      </c>
      <c r="AJ288" s="13">
        <v>0</v>
      </c>
      <c r="AK288" s="12">
        <v>0</v>
      </c>
      <c r="AL288" s="12">
        <v>0</v>
      </c>
      <c r="AM288" s="24">
        <v>3.6</v>
      </c>
      <c r="AO288" s="12">
        <v>460</v>
      </c>
      <c r="AP288" s="13">
        <v>2</v>
      </c>
      <c r="AQ288" s="13"/>
      <c r="AR288" s="13">
        <v>3.43</v>
      </c>
      <c r="AS288" s="13"/>
      <c r="AT288" s="3"/>
      <c r="AU288" s="2"/>
      <c r="AV288" s="2"/>
      <c r="AY288" s="2"/>
    </row>
    <row r="289" spans="1:52" x14ac:dyDescent="0.25">
      <c r="A289" s="1" t="s">
        <v>2</v>
      </c>
      <c r="B289" s="2">
        <v>2.5299999999999998</v>
      </c>
      <c r="C289" s="74">
        <f t="shared" si="32"/>
        <v>2.5773699999999997</v>
      </c>
      <c r="D289" s="70">
        <v>-111.166</v>
      </c>
      <c r="E289" s="10">
        <v>42.625999999999998</v>
      </c>
      <c r="F289" s="17">
        <v>3</v>
      </c>
      <c r="G289" s="1">
        <v>1985</v>
      </c>
      <c r="H289">
        <v>3</v>
      </c>
      <c r="I289">
        <v>16</v>
      </c>
      <c r="J289">
        <v>23</v>
      </c>
      <c r="K289">
        <v>6</v>
      </c>
      <c r="L289">
        <v>47.8</v>
      </c>
      <c r="M289" s="73">
        <f t="shared" si="33"/>
        <v>0.22500000000000001</v>
      </c>
      <c r="N289" s="2">
        <v>0.01</v>
      </c>
      <c r="O289" s="3" t="s">
        <v>235</v>
      </c>
      <c r="P289" s="80"/>
      <c r="Q289" s="67">
        <f t="shared" ref="Q289:Q296" si="37">Y289</f>
        <v>2.5773699999999997</v>
      </c>
      <c r="R289" s="72">
        <f t="shared" ref="R289:R296" si="38">X289</f>
        <v>0.22500000000000001</v>
      </c>
      <c r="S289" s="44"/>
      <c r="T289" s="14"/>
      <c r="V289" s="56"/>
      <c r="W289" s="58">
        <v>2.5299999999999998</v>
      </c>
      <c r="X289" s="72">
        <v>0.22500000000000001</v>
      </c>
      <c r="Y289" s="56">
        <f t="shared" si="36"/>
        <v>2.5773699999999997</v>
      </c>
      <c r="Z289" s="42"/>
      <c r="AA289" s="72"/>
      <c r="AB289" s="56"/>
      <c r="AC289" s="44"/>
      <c r="AD289" s="72"/>
      <c r="AE289" s="56"/>
      <c r="AF289" s="45"/>
      <c r="AG289" s="72"/>
      <c r="AH289" s="56"/>
      <c r="AI289" s="45"/>
      <c r="AJ289" s="13"/>
      <c r="AK289" s="12"/>
      <c r="AL289" s="12"/>
      <c r="AM289" s="24"/>
      <c r="AO289" s="12"/>
      <c r="AP289" s="13"/>
      <c r="AQ289" s="13"/>
      <c r="AR289" s="13">
        <v>2.5299999999999998</v>
      </c>
      <c r="AS289" s="13"/>
      <c r="AT289" s="3"/>
      <c r="AU289" s="2"/>
      <c r="AV289" s="2"/>
      <c r="AY289" s="2"/>
    </row>
    <row r="290" spans="1:52" x14ac:dyDescent="0.25">
      <c r="A290" s="1" t="s">
        <v>2</v>
      </c>
      <c r="B290" s="2">
        <v>2.54</v>
      </c>
      <c r="C290" s="74">
        <f t="shared" si="32"/>
        <v>2.5866600000000002</v>
      </c>
      <c r="D290" s="70">
        <v>-110.764</v>
      </c>
      <c r="E290" s="10">
        <v>42.982999999999997</v>
      </c>
      <c r="F290" s="17">
        <v>3</v>
      </c>
      <c r="G290" s="1">
        <v>1985</v>
      </c>
      <c r="H290">
        <v>3</v>
      </c>
      <c r="I290">
        <v>17</v>
      </c>
      <c r="J290">
        <v>11</v>
      </c>
      <c r="K290">
        <v>41</v>
      </c>
      <c r="L290">
        <v>36</v>
      </c>
      <c r="M290" s="73">
        <f t="shared" si="33"/>
        <v>0.22500000000000001</v>
      </c>
      <c r="N290" s="2">
        <v>0.01</v>
      </c>
      <c r="O290" s="3" t="s">
        <v>235</v>
      </c>
      <c r="P290" s="80"/>
      <c r="Q290" s="67">
        <f t="shared" si="37"/>
        <v>2.5866600000000002</v>
      </c>
      <c r="R290" s="72">
        <f t="shared" si="38"/>
        <v>0.22500000000000001</v>
      </c>
      <c r="S290" s="44"/>
      <c r="T290" s="14"/>
      <c r="V290" s="56"/>
      <c r="W290" s="58">
        <v>2.54</v>
      </c>
      <c r="X290" s="72">
        <v>0.22500000000000001</v>
      </c>
      <c r="Y290" s="56">
        <f t="shared" si="36"/>
        <v>2.5866600000000002</v>
      </c>
      <c r="Z290" s="42"/>
      <c r="AA290" s="72"/>
      <c r="AB290" s="56"/>
      <c r="AC290" s="44"/>
      <c r="AD290" s="72"/>
      <c r="AE290" s="56"/>
      <c r="AF290" s="45"/>
      <c r="AG290" s="72"/>
      <c r="AH290" s="56"/>
      <c r="AI290" s="45"/>
      <c r="AJ290" s="13"/>
      <c r="AK290" s="12"/>
      <c r="AL290" s="12"/>
      <c r="AM290" s="24"/>
      <c r="AO290" s="12"/>
      <c r="AP290" s="13"/>
      <c r="AQ290" s="13"/>
      <c r="AR290" s="13">
        <v>2.54</v>
      </c>
      <c r="AS290" s="13"/>
      <c r="AT290" s="3"/>
      <c r="AU290" s="2"/>
      <c r="AV290" s="2"/>
      <c r="AY290" s="2"/>
    </row>
    <row r="291" spans="1:52" x14ac:dyDescent="0.25">
      <c r="A291" s="1" t="s">
        <v>2</v>
      </c>
      <c r="B291" s="31">
        <v>2.5299999999999998</v>
      </c>
      <c r="C291" s="74">
        <f t="shared" si="32"/>
        <v>2.5773699999999997</v>
      </c>
      <c r="D291" s="70">
        <v>-111.291</v>
      </c>
      <c r="E291" s="10">
        <v>42.625999999999998</v>
      </c>
      <c r="F291" s="17">
        <v>1</v>
      </c>
      <c r="G291" s="1">
        <v>1985</v>
      </c>
      <c r="H291">
        <v>5</v>
      </c>
      <c r="I291">
        <v>24</v>
      </c>
      <c r="J291">
        <v>21</v>
      </c>
      <c r="K291">
        <v>42</v>
      </c>
      <c r="L291">
        <v>25.7</v>
      </c>
      <c r="M291" s="73">
        <f t="shared" si="33"/>
        <v>0.22500000000000001</v>
      </c>
      <c r="N291" s="2">
        <v>0.01</v>
      </c>
      <c r="O291" s="3" t="s">
        <v>235</v>
      </c>
      <c r="P291" s="80"/>
      <c r="Q291" s="67">
        <f t="shared" si="37"/>
        <v>2.5773699999999997</v>
      </c>
      <c r="R291" s="72">
        <f t="shared" si="38"/>
        <v>0.22500000000000001</v>
      </c>
      <c r="S291" s="44"/>
      <c r="T291" s="14"/>
      <c r="V291" s="56"/>
      <c r="W291" s="58">
        <v>2.5299999999999998</v>
      </c>
      <c r="X291" s="72">
        <v>0.22500000000000001</v>
      </c>
      <c r="Y291" s="56">
        <f t="shared" si="36"/>
        <v>2.5773699999999997</v>
      </c>
      <c r="Z291" s="42"/>
      <c r="AA291" s="72"/>
      <c r="AB291" s="56"/>
      <c r="AC291" s="44"/>
      <c r="AD291" s="72"/>
      <c r="AE291" s="56"/>
      <c r="AF291" s="45"/>
      <c r="AG291" s="72"/>
      <c r="AH291" s="56"/>
      <c r="AI291" s="45"/>
      <c r="AJ291" s="13"/>
      <c r="AK291" s="12"/>
      <c r="AL291" s="12"/>
      <c r="AM291" s="24"/>
      <c r="AO291" s="12"/>
      <c r="AP291" s="13"/>
      <c r="AQ291" s="13"/>
      <c r="AR291" s="24">
        <v>2.5299999999999998</v>
      </c>
      <c r="AS291" s="13"/>
      <c r="AT291" s="3"/>
      <c r="AU291" s="2"/>
      <c r="AV291" s="2"/>
      <c r="AY291" s="2"/>
    </row>
    <row r="292" spans="1:52" x14ac:dyDescent="0.25">
      <c r="A292" s="1" t="s">
        <v>2</v>
      </c>
      <c r="B292" s="31">
        <v>2.52</v>
      </c>
      <c r="C292" s="74">
        <f t="shared" si="32"/>
        <v>2.5680800000000001</v>
      </c>
      <c r="D292" s="70">
        <v>-111.05200000000001</v>
      </c>
      <c r="E292" s="10">
        <v>43.37</v>
      </c>
      <c r="F292" s="17">
        <v>2</v>
      </c>
      <c r="G292" s="1">
        <v>1985</v>
      </c>
      <c r="H292">
        <v>6</v>
      </c>
      <c r="I292">
        <v>4</v>
      </c>
      <c r="J292">
        <v>6</v>
      </c>
      <c r="K292">
        <v>20</v>
      </c>
      <c r="L292">
        <v>16.399999999999999</v>
      </c>
      <c r="M292" s="73">
        <f t="shared" si="33"/>
        <v>0.22500000000000001</v>
      </c>
      <c r="N292" s="2">
        <v>0.01</v>
      </c>
      <c r="O292" s="3" t="s">
        <v>235</v>
      </c>
      <c r="P292" s="80"/>
      <c r="Q292" s="67">
        <f t="shared" si="37"/>
        <v>2.5680800000000001</v>
      </c>
      <c r="R292" s="72">
        <f t="shared" si="38"/>
        <v>0.22500000000000001</v>
      </c>
      <c r="S292" s="44"/>
      <c r="T292" s="14"/>
      <c r="V292" s="56"/>
      <c r="W292" s="58">
        <v>2.52</v>
      </c>
      <c r="X292" s="72">
        <v>0.22500000000000001</v>
      </c>
      <c r="Y292" s="56">
        <f t="shared" si="36"/>
        <v>2.5680800000000001</v>
      </c>
      <c r="Z292" s="42"/>
      <c r="AA292" s="72"/>
      <c r="AB292" s="56"/>
      <c r="AC292" s="44"/>
      <c r="AD292" s="72"/>
      <c r="AE292" s="56"/>
      <c r="AF292" s="45"/>
      <c r="AG292" s="72"/>
      <c r="AH292" s="56"/>
      <c r="AI292" s="45"/>
      <c r="AJ292" s="13"/>
      <c r="AK292" s="12"/>
      <c r="AL292" s="12"/>
      <c r="AM292" s="24"/>
      <c r="AO292" s="12"/>
      <c r="AP292" s="13"/>
      <c r="AQ292" s="13"/>
      <c r="AR292" s="24">
        <v>2.52</v>
      </c>
      <c r="AS292" s="13"/>
      <c r="AT292" s="3"/>
      <c r="AU292" s="2"/>
      <c r="AV292" s="2"/>
      <c r="AY292" s="2"/>
    </row>
    <row r="293" spans="1:52" x14ac:dyDescent="0.25">
      <c r="A293" s="1" t="s">
        <v>2</v>
      </c>
      <c r="B293" s="2">
        <v>2.87</v>
      </c>
      <c r="C293" s="74">
        <f t="shared" si="32"/>
        <v>2.89323</v>
      </c>
      <c r="D293" s="70">
        <v>-110.80500000000001</v>
      </c>
      <c r="E293" s="10">
        <v>43.000999999999998</v>
      </c>
      <c r="F293" s="17">
        <v>0</v>
      </c>
      <c r="G293" s="1">
        <v>1985</v>
      </c>
      <c r="H293">
        <v>6</v>
      </c>
      <c r="I293">
        <v>19</v>
      </c>
      <c r="J293">
        <v>9</v>
      </c>
      <c r="K293">
        <v>6</v>
      </c>
      <c r="L293">
        <v>3.7</v>
      </c>
      <c r="M293" s="73">
        <f t="shared" si="33"/>
        <v>0.22500000000000001</v>
      </c>
      <c r="N293" s="2">
        <v>0.01</v>
      </c>
      <c r="O293" s="3" t="s">
        <v>235</v>
      </c>
      <c r="P293" s="80"/>
      <c r="Q293" s="67">
        <f t="shared" si="37"/>
        <v>2.89323</v>
      </c>
      <c r="R293" s="72">
        <f t="shared" si="38"/>
        <v>0.22500000000000001</v>
      </c>
      <c r="S293" s="44"/>
      <c r="T293" s="14"/>
      <c r="V293" s="56"/>
      <c r="W293" s="58">
        <v>2.87</v>
      </c>
      <c r="X293" s="72">
        <v>0.22500000000000001</v>
      </c>
      <c r="Y293" s="56">
        <f t="shared" si="36"/>
        <v>2.89323</v>
      </c>
      <c r="Z293" s="42"/>
      <c r="AA293" s="72"/>
      <c r="AB293" s="56"/>
      <c r="AC293" s="44"/>
      <c r="AD293" s="72"/>
      <c r="AE293" s="56"/>
      <c r="AF293" s="45"/>
      <c r="AG293" s="72"/>
      <c r="AH293" s="56"/>
      <c r="AI293" s="45"/>
      <c r="AJ293" s="13"/>
      <c r="AK293" s="12"/>
      <c r="AL293" s="12"/>
      <c r="AM293" s="24"/>
      <c r="AO293" s="12"/>
      <c r="AP293" s="13"/>
      <c r="AQ293" s="13"/>
      <c r="AR293" s="13">
        <v>2.87</v>
      </c>
      <c r="AS293" s="13"/>
      <c r="AT293" s="3"/>
      <c r="AU293" s="2"/>
      <c r="AV293" s="2"/>
      <c r="AY293" s="2"/>
    </row>
    <row r="294" spans="1:52" x14ac:dyDescent="0.25">
      <c r="A294" s="1" t="s">
        <v>1</v>
      </c>
      <c r="B294" s="2">
        <v>4</v>
      </c>
      <c r="C294" s="74">
        <f t="shared" si="32"/>
        <v>3.8593900000000003</v>
      </c>
      <c r="D294" s="70">
        <v>-111.154</v>
      </c>
      <c r="E294" s="10">
        <v>43.255000000000003</v>
      </c>
      <c r="F294" s="17">
        <v>5</v>
      </c>
      <c r="G294" s="1">
        <v>1985</v>
      </c>
      <c r="H294">
        <v>7</v>
      </c>
      <c r="I294">
        <v>2</v>
      </c>
      <c r="J294">
        <v>3</v>
      </c>
      <c r="K294">
        <v>3</v>
      </c>
      <c r="L294">
        <v>56</v>
      </c>
      <c r="M294" s="73">
        <f t="shared" si="33"/>
        <v>0.22500000000000001</v>
      </c>
      <c r="N294" s="2">
        <v>0.01</v>
      </c>
      <c r="O294" s="3" t="s">
        <v>235</v>
      </c>
      <c r="P294" s="80"/>
      <c r="Q294" s="67">
        <f t="shared" si="37"/>
        <v>3.8593900000000003</v>
      </c>
      <c r="R294" s="72">
        <f t="shared" si="38"/>
        <v>0.22500000000000001</v>
      </c>
      <c r="S294" s="44"/>
      <c r="T294" s="14"/>
      <c r="V294" s="56"/>
      <c r="W294" s="58">
        <v>3.91</v>
      </c>
      <c r="X294" s="72">
        <v>0.22500000000000001</v>
      </c>
      <c r="Y294" s="56">
        <f t="shared" si="36"/>
        <v>3.8593900000000003</v>
      </c>
      <c r="Z294" s="42"/>
      <c r="AA294" s="72"/>
      <c r="AB294" s="56"/>
      <c r="AC294" s="44"/>
      <c r="AD294" s="72"/>
      <c r="AE294" s="56"/>
      <c r="AF294" s="45"/>
      <c r="AG294" s="72"/>
      <c r="AH294" s="56"/>
      <c r="AI294" s="45" t="s">
        <v>25</v>
      </c>
      <c r="AJ294" s="13">
        <v>0</v>
      </c>
      <c r="AK294" s="12">
        <v>0</v>
      </c>
      <c r="AL294" s="12">
        <v>0</v>
      </c>
      <c r="AM294" s="24">
        <v>0</v>
      </c>
      <c r="AO294" s="12">
        <v>457</v>
      </c>
      <c r="AP294" s="13">
        <v>4</v>
      </c>
      <c r="AQ294" s="13"/>
      <c r="AR294" s="13">
        <v>3.91</v>
      </c>
      <c r="AS294" s="13"/>
      <c r="AT294" s="3"/>
      <c r="AU294" s="2"/>
      <c r="AV294" s="2"/>
      <c r="AY294" s="2"/>
    </row>
    <row r="295" spans="1:52" x14ac:dyDescent="0.25">
      <c r="A295" s="1" t="s">
        <v>2</v>
      </c>
      <c r="B295" s="31">
        <v>2.5</v>
      </c>
      <c r="C295" s="74">
        <f t="shared" si="32"/>
        <v>2.5495000000000001</v>
      </c>
      <c r="D295" s="70">
        <v>-111.29</v>
      </c>
      <c r="E295" s="10">
        <v>42.677999999999997</v>
      </c>
      <c r="F295" s="17">
        <v>1</v>
      </c>
      <c r="G295" s="1">
        <v>1985</v>
      </c>
      <c r="H295">
        <v>7</v>
      </c>
      <c r="I295">
        <v>3</v>
      </c>
      <c r="J295">
        <v>17</v>
      </c>
      <c r="K295">
        <v>47</v>
      </c>
      <c r="L295">
        <v>8.1</v>
      </c>
      <c r="M295" s="73">
        <f t="shared" si="33"/>
        <v>0.22500000000000001</v>
      </c>
      <c r="N295" s="2">
        <v>0.01</v>
      </c>
      <c r="O295" s="3" t="s">
        <v>235</v>
      </c>
      <c r="P295" s="80"/>
      <c r="Q295" s="67">
        <f t="shared" si="37"/>
        <v>2.5495000000000001</v>
      </c>
      <c r="R295" s="72">
        <f t="shared" si="38"/>
        <v>0.22500000000000001</v>
      </c>
      <c r="S295" s="44"/>
      <c r="T295" s="14"/>
      <c r="V295" s="56"/>
      <c r="W295" s="58">
        <v>2.5</v>
      </c>
      <c r="X295" s="72">
        <v>0.22500000000000001</v>
      </c>
      <c r="Y295" s="56">
        <f t="shared" si="36"/>
        <v>2.5495000000000001</v>
      </c>
      <c r="Z295" s="42"/>
      <c r="AA295" s="72"/>
      <c r="AB295" s="56"/>
      <c r="AC295" s="44"/>
      <c r="AD295" s="72"/>
      <c r="AE295" s="56"/>
      <c r="AF295" s="45"/>
      <c r="AG295" s="72"/>
      <c r="AH295" s="56"/>
      <c r="AI295" s="45"/>
      <c r="AJ295" s="13"/>
      <c r="AK295" s="12"/>
      <c r="AL295" s="12"/>
      <c r="AM295" s="24"/>
      <c r="AO295" s="12"/>
      <c r="AP295" s="13"/>
      <c r="AQ295" s="13"/>
      <c r="AR295" s="24">
        <v>2.5</v>
      </c>
      <c r="AS295" s="13"/>
      <c r="AT295" s="3"/>
      <c r="AU295" s="2"/>
      <c r="AV295" s="2"/>
      <c r="AY295" s="2"/>
    </row>
    <row r="296" spans="1:52" x14ac:dyDescent="0.25">
      <c r="A296" s="1" t="s">
        <v>2</v>
      </c>
      <c r="B296" s="31">
        <v>2.4700000000000002</v>
      </c>
      <c r="C296" s="74">
        <f t="shared" si="32"/>
        <v>2.52163</v>
      </c>
      <c r="D296" s="70">
        <v>-111.12</v>
      </c>
      <c r="E296" s="10">
        <v>42.688000000000002</v>
      </c>
      <c r="F296" s="17">
        <v>0</v>
      </c>
      <c r="G296" s="1">
        <v>1985</v>
      </c>
      <c r="H296">
        <v>7</v>
      </c>
      <c r="I296">
        <v>19</v>
      </c>
      <c r="J296">
        <v>20</v>
      </c>
      <c r="K296">
        <v>11</v>
      </c>
      <c r="L296">
        <v>5.4</v>
      </c>
      <c r="M296" s="73">
        <f t="shared" si="33"/>
        <v>0.22500000000000001</v>
      </c>
      <c r="N296" s="2">
        <v>0.01</v>
      </c>
      <c r="O296" s="3" t="s">
        <v>235</v>
      </c>
      <c r="P296" s="80"/>
      <c r="Q296" s="67">
        <f t="shared" si="37"/>
        <v>2.52163</v>
      </c>
      <c r="R296" s="72">
        <f t="shared" si="38"/>
        <v>0.22500000000000001</v>
      </c>
      <c r="S296" s="44"/>
      <c r="T296" s="14"/>
      <c r="V296" s="56"/>
      <c r="W296" s="58">
        <v>2.4700000000000002</v>
      </c>
      <c r="X296" s="72">
        <v>0.22500000000000001</v>
      </c>
      <c r="Y296" s="56">
        <f t="shared" si="36"/>
        <v>2.52163</v>
      </c>
      <c r="Z296" s="42"/>
      <c r="AA296" s="72"/>
      <c r="AB296" s="56"/>
      <c r="AC296" s="44"/>
      <c r="AD296" s="72"/>
      <c r="AE296" s="56"/>
      <c r="AF296" s="45"/>
      <c r="AG296" s="72"/>
      <c r="AH296" s="56"/>
      <c r="AI296" s="45"/>
      <c r="AJ296" s="13"/>
      <c r="AK296" s="12"/>
      <c r="AL296" s="12"/>
      <c r="AM296" s="24"/>
      <c r="AO296" s="12"/>
      <c r="AP296" s="13"/>
      <c r="AQ296" s="13"/>
      <c r="AR296" s="24">
        <v>2.4700000000000002</v>
      </c>
      <c r="AS296" s="13"/>
      <c r="AT296" s="3"/>
      <c r="AU296" s="2"/>
      <c r="AV296" s="2"/>
      <c r="AY296" s="2"/>
    </row>
    <row r="297" spans="1:52" x14ac:dyDescent="0.25">
      <c r="A297" s="1" t="s">
        <v>2</v>
      </c>
      <c r="B297" s="2">
        <v>3.61</v>
      </c>
      <c r="C297" s="74">
        <f t="shared" si="32"/>
        <v>3.6344813547452297</v>
      </c>
      <c r="D297" s="70">
        <v>-108.69499999999999</v>
      </c>
      <c r="E297" s="10">
        <v>41.8</v>
      </c>
      <c r="F297" s="17">
        <v>4</v>
      </c>
      <c r="G297" s="1">
        <v>1985</v>
      </c>
      <c r="H297">
        <v>8</v>
      </c>
      <c r="I297">
        <v>13</v>
      </c>
      <c r="J297">
        <v>20</v>
      </c>
      <c r="K297">
        <v>57</v>
      </c>
      <c r="L297">
        <v>1.5</v>
      </c>
      <c r="M297" s="73">
        <f t="shared" si="33"/>
        <v>0.16083765575665815</v>
      </c>
      <c r="N297" s="2">
        <v>0.01</v>
      </c>
      <c r="O297" s="3" t="s">
        <v>236</v>
      </c>
      <c r="P297" s="76">
        <f>1/((1/X297^2)+(1/AA297^2))</f>
        <v>2.586875150929727E-2</v>
      </c>
      <c r="Q297" s="67">
        <f>(P297/X297^2*Y297)+(P297/AA297^2*AB297)</f>
        <v>3.6344813547452297</v>
      </c>
      <c r="R297" s="72">
        <f>SQRT(P297)</f>
        <v>0.16083765575665815</v>
      </c>
      <c r="S297" s="44"/>
      <c r="T297" s="14"/>
      <c r="V297" s="56"/>
      <c r="W297" s="58">
        <v>3.61</v>
      </c>
      <c r="X297" s="72">
        <v>0.22500000000000001</v>
      </c>
      <c r="Y297" s="56">
        <f t="shared" si="36"/>
        <v>3.5806899999999997</v>
      </c>
      <c r="Z297" s="58">
        <v>3.5</v>
      </c>
      <c r="AA297" s="72">
        <v>0.23</v>
      </c>
      <c r="AB297" s="56">
        <f>0.791*(Z297+0.09)+0.851</f>
        <v>3.69069</v>
      </c>
      <c r="AC297" s="44"/>
      <c r="AD297" s="72"/>
      <c r="AE297" s="56"/>
      <c r="AF297" s="45"/>
      <c r="AG297" s="72"/>
      <c r="AH297" s="56"/>
      <c r="AI297" s="45" t="s">
        <v>97</v>
      </c>
      <c r="AJ297" s="13"/>
      <c r="AK297" s="12"/>
      <c r="AL297" s="12"/>
      <c r="AM297" s="24">
        <v>3.5</v>
      </c>
      <c r="AO297" s="12"/>
      <c r="AP297" s="13"/>
      <c r="AQ297" s="13"/>
      <c r="AR297" s="13">
        <v>3.61</v>
      </c>
      <c r="AS297" s="13"/>
      <c r="AT297" s="3"/>
      <c r="AU297" s="2"/>
      <c r="AV297" s="2"/>
      <c r="AY297" s="2"/>
    </row>
    <row r="298" spans="1:52" x14ac:dyDescent="0.25">
      <c r="A298" s="1" t="s">
        <v>1</v>
      </c>
      <c r="B298" s="2">
        <v>4.3</v>
      </c>
      <c r="C298" s="74">
        <f t="shared" si="32"/>
        <v>4.3234899999999996</v>
      </c>
      <c r="D298" s="70">
        <v>-108.06</v>
      </c>
      <c r="E298" s="10">
        <v>42.813000000000002</v>
      </c>
      <c r="F298" s="17">
        <v>10</v>
      </c>
      <c r="G298" s="1">
        <v>1985</v>
      </c>
      <c r="H298">
        <v>8</v>
      </c>
      <c r="I298">
        <v>16</v>
      </c>
      <c r="J298">
        <v>6</v>
      </c>
      <c r="K298">
        <v>5</v>
      </c>
      <c r="L298">
        <v>22.6</v>
      </c>
      <c r="M298" s="73">
        <f t="shared" si="33"/>
        <v>0.23</v>
      </c>
      <c r="N298" s="2">
        <v>0.01</v>
      </c>
      <c r="O298" s="3" t="s">
        <v>235</v>
      </c>
      <c r="P298" s="80"/>
      <c r="Q298" s="67">
        <f>AB298</f>
        <v>4.3234899999999996</v>
      </c>
      <c r="R298" s="72">
        <f>AA298</f>
        <v>0.23</v>
      </c>
      <c r="S298" s="44"/>
      <c r="T298" s="14"/>
      <c r="V298" s="56"/>
      <c r="W298" s="42"/>
      <c r="Y298" s="56"/>
      <c r="Z298" s="58">
        <v>4.3</v>
      </c>
      <c r="AA298" s="72">
        <v>0.23</v>
      </c>
      <c r="AB298" s="56">
        <f>0.791*(Z298+0.09)+0.851</f>
        <v>4.3234899999999996</v>
      </c>
      <c r="AC298" s="44"/>
      <c r="AD298" s="72"/>
      <c r="AE298" s="56"/>
      <c r="AF298" s="45"/>
      <c r="AG298" s="72"/>
      <c r="AH298" s="56"/>
      <c r="AI298" s="45" t="s">
        <v>45</v>
      </c>
      <c r="AJ298" s="13">
        <v>0</v>
      </c>
      <c r="AK298" s="12">
        <v>0</v>
      </c>
      <c r="AL298" s="12">
        <v>0</v>
      </c>
      <c r="AM298" s="24">
        <v>4.3</v>
      </c>
      <c r="AO298" s="12">
        <v>460</v>
      </c>
      <c r="AP298" s="13">
        <v>4</v>
      </c>
      <c r="AQ298" s="13"/>
      <c r="AR298" s="13"/>
      <c r="AS298" s="13"/>
      <c r="AT298" s="3"/>
      <c r="AU298" s="2"/>
      <c r="AV298" s="2"/>
      <c r="AY298" s="2"/>
    </row>
    <row r="299" spans="1:52" ht="27.75" customHeight="1" x14ac:dyDescent="0.25">
      <c r="A299" s="21" t="s">
        <v>1</v>
      </c>
      <c r="B299"/>
      <c r="C299" s="74">
        <f t="shared" si="32"/>
        <v>4.150722184441797</v>
      </c>
      <c r="D299" s="71">
        <v>-110.78100000000001</v>
      </c>
      <c r="E299" s="18">
        <v>43.167999999999999</v>
      </c>
      <c r="F299" s="12">
        <v>5</v>
      </c>
      <c r="G299" s="12">
        <v>1985</v>
      </c>
      <c r="H299" s="12">
        <v>8</v>
      </c>
      <c r="I299" s="12">
        <v>21</v>
      </c>
      <c r="J299" s="12">
        <v>18</v>
      </c>
      <c r="K299" s="12">
        <v>5</v>
      </c>
      <c r="L299" s="12">
        <v>38.299999999999997</v>
      </c>
      <c r="M299" s="73">
        <f t="shared" si="33"/>
        <v>0.18862489918550107</v>
      </c>
      <c r="N299" s="2">
        <v>0.01</v>
      </c>
      <c r="O299" s="3" t="s">
        <v>236</v>
      </c>
      <c r="P299" s="76">
        <f>1/((1/X299^2)+(1/AD299^2))</f>
        <v>3.5579352592740442E-2</v>
      </c>
      <c r="Q299" s="67">
        <f>(P299/X299^2*Y299)+(P299/AD299^2*AE299)</f>
        <v>4.150722184441797</v>
      </c>
      <c r="R299" s="72">
        <f>SQRT(P299)</f>
        <v>0.18862489918550107</v>
      </c>
      <c r="S299" s="44"/>
      <c r="T299" s="14"/>
      <c r="V299" s="66"/>
      <c r="W299" s="58">
        <v>4.08</v>
      </c>
      <c r="X299" s="72">
        <v>0.22500000000000001</v>
      </c>
      <c r="Y299" s="56">
        <f>0.929*W299+0.227</f>
        <v>4.0173200000000007</v>
      </c>
      <c r="Z299" s="42"/>
      <c r="AA299" s="72"/>
      <c r="AB299" s="66"/>
      <c r="AC299" s="59">
        <v>4.8</v>
      </c>
      <c r="AD299" s="72">
        <v>0.34599999999999997</v>
      </c>
      <c r="AE299" s="56">
        <f>0.791*(1.088*AC299-0.652)+0.851</f>
        <v>4.4661863999999998</v>
      </c>
      <c r="AF299" s="45"/>
      <c r="AG299" s="72"/>
      <c r="AH299" s="66"/>
      <c r="AI299" s="45" t="s">
        <v>116</v>
      </c>
      <c r="AJ299" s="19">
        <v>4.8</v>
      </c>
      <c r="AK299" s="19"/>
      <c r="AL299" s="12" t="s">
        <v>205</v>
      </c>
      <c r="AM299" s="24"/>
      <c r="AO299" s="20">
        <v>460</v>
      </c>
      <c r="AP299" s="13">
        <v>5</v>
      </c>
      <c r="AQ299" s="13" t="s">
        <v>72</v>
      </c>
      <c r="AR299" s="13">
        <v>4.08</v>
      </c>
      <c r="AS299" s="13"/>
      <c r="AT299" s="3"/>
      <c r="AU299" s="2"/>
      <c r="AV299" s="2"/>
      <c r="AZ299" s="22" t="s">
        <v>206</v>
      </c>
    </row>
    <row r="300" spans="1:52" x14ac:dyDescent="0.25">
      <c r="A300" s="1" t="s">
        <v>2</v>
      </c>
      <c r="B300" s="2">
        <v>3.05</v>
      </c>
      <c r="C300" s="74">
        <f t="shared" si="32"/>
        <v>3.0604499999999999</v>
      </c>
      <c r="D300" s="70">
        <v>-111.461</v>
      </c>
      <c r="E300" s="10">
        <v>42.563000000000002</v>
      </c>
      <c r="F300" s="17">
        <v>0</v>
      </c>
      <c r="G300" s="1">
        <v>1985</v>
      </c>
      <c r="H300">
        <v>8</v>
      </c>
      <c r="I300">
        <v>22</v>
      </c>
      <c r="J300">
        <v>0</v>
      </c>
      <c r="K300">
        <v>5</v>
      </c>
      <c r="L300">
        <v>58.1</v>
      </c>
      <c r="M300" s="73">
        <f t="shared" si="33"/>
        <v>0.22500000000000001</v>
      </c>
      <c r="N300" s="2">
        <v>0.01</v>
      </c>
      <c r="O300" s="3" t="s">
        <v>235</v>
      </c>
      <c r="P300" s="80"/>
      <c r="Q300" s="67">
        <f>Y300</f>
        <v>3.0604499999999999</v>
      </c>
      <c r="R300" s="72">
        <f>X300</f>
        <v>0.22500000000000001</v>
      </c>
      <c r="S300" s="44"/>
      <c r="T300" s="14"/>
      <c r="V300" s="56"/>
      <c r="W300" s="58">
        <v>3.05</v>
      </c>
      <c r="X300" s="72">
        <v>0.22500000000000001</v>
      </c>
      <c r="Y300" s="56">
        <f>0.929*W300+0.227</f>
        <v>3.0604499999999999</v>
      </c>
      <c r="Z300" s="42"/>
      <c r="AA300" s="72"/>
      <c r="AB300" s="56"/>
      <c r="AC300" s="44"/>
      <c r="AD300" s="72"/>
      <c r="AE300" s="56"/>
      <c r="AF300" s="45"/>
      <c r="AG300" s="72"/>
      <c r="AH300" s="56"/>
      <c r="AI300" s="45"/>
      <c r="AJ300" s="13"/>
      <c r="AK300" s="12"/>
      <c r="AL300" s="12"/>
      <c r="AM300" s="24"/>
      <c r="AO300" s="12"/>
      <c r="AP300" s="13"/>
      <c r="AQ300" s="13"/>
      <c r="AR300" s="13">
        <v>3.05</v>
      </c>
      <c r="AS300" s="13"/>
      <c r="AT300" s="3"/>
      <c r="AU300" s="2"/>
      <c r="AV300" s="2"/>
      <c r="AY300" s="2"/>
    </row>
    <row r="301" spans="1:52" ht="27.75" customHeight="1" x14ac:dyDescent="0.25">
      <c r="A301" s="1" t="s">
        <v>1</v>
      </c>
      <c r="B301" s="2">
        <v>4.3</v>
      </c>
      <c r="C301" s="74">
        <f t="shared" si="32"/>
        <v>3.8353531564807453</v>
      </c>
      <c r="D301" s="70">
        <v>-110.81399999999999</v>
      </c>
      <c r="E301" s="10">
        <v>43.125</v>
      </c>
      <c r="F301" s="17">
        <v>5</v>
      </c>
      <c r="G301" s="1">
        <v>1985</v>
      </c>
      <c r="H301">
        <v>8</v>
      </c>
      <c r="I301">
        <v>22</v>
      </c>
      <c r="J301">
        <v>6</v>
      </c>
      <c r="K301">
        <v>17</v>
      </c>
      <c r="L301">
        <v>39.700000000000003</v>
      </c>
      <c r="M301" s="73">
        <f t="shared" si="33"/>
        <v>0.14584981701043995</v>
      </c>
      <c r="N301" s="2">
        <v>0.01</v>
      </c>
      <c r="O301" s="3" t="s">
        <v>236</v>
      </c>
      <c r="P301" s="76">
        <f>1/((1/X301^2)+(1/AA301^2)+(1/AD301^2))</f>
        <v>2.1272169121978816E-2</v>
      </c>
      <c r="Q301" s="67">
        <f>(P301/X301^2*Y301)+(P301/AA301^2*AB301)+(P301/AD301^2*AE301)</f>
        <v>3.8353531564807453</v>
      </c>
      <c r="R301" s="72">
        <f>SQRT(P301)</f>
        <v>0.14584981701043995</v>
      </c>
      <c r="S301" s="44"/>
      <c r="T301" s="14"/>
      <c r="V301" s="56"/>
      <c r="W301" s="58">
        <v>3.29</v>
      </c>
      <c r="X301" s="72">
        <v>0.22500000000000001</v>
      </c>
      <c r="Y301" s="56">
        <f>0.929*W301+0.227</f>
        <v>3.2834099999999999</v>
      </c>
      <c r="Z301" s="58">
        <v>4.3</v>
      </c>
      <c r="AA301" s="72">
        <v>0.23</v>
      </c>
      <c r="AB301" s="56">
        <f>0.791*(Z301+0.09)+0.851</f>
        <v>4.3234899999999996</v>
      </c>
      <c r="AC301" s="57">
        <v>4.3</v>
      </c>
      <c r="AD301" s="72">
        <v>0.34599999999999997</v>
      </c>
      <c r="AE301" s="56">
        <f>0.791*(1.088*AC301-0.652)+0.851</f>
        <v>4.0358824000000002</v>
      </c>
      <c r="AF301" s="45"/>
      <c r="AG301" s="72"/>
      <c r="AH301" s="56"/>
      <c r="AI301" s="45" t="s">
        <v>45</v>
      </c>
      <c r="AJ301" s="13">
        <v>4.3</v>
      </c>
      <c r="AK301" s="12">
        <v>0</v>
      </c>
      <c r="AL301" s="12" t="s">
        <v>207</v>
      </c>
      <c r="AM301" s="24">
        <v>4.3</v>
      </c>
      <c r="AO301" s="12">
        <v>460</v>
      </c>
      <c r="AP301" s="13">
        <v>3</v>
      </c>
      <c r="AQ301" s="13"/>
      <c r="AR301" s="13">
        <v>3.29</v>
      </c>
      <c r="AS301" s="13"/>
      <c r="AT301" s="3"/>
      <c r="AU301" s="2"/>
      <c r="AV301" s="2"/>
      <c r="AY301" s="2"/>
      <c r="AZ301" s="22" t="s">
        <v>208</v>
      </c>
    </row>
    <row r="302" spans="1:52" ht="15" customHeight="1" x14ac:dyDescent="0.25">
      <c r="A302" s="1" t="s">
        <v>1</v>
      </c>
      <c r="B302" s="2">
        <v>3.4</v>
      </c>
      <c r="C302" s="74">
        <f t="shared" si="32"/>
        <v>3.1922990557836268</v>
      </c>
      <c r="D302" s="70">
        <v>-110.86799999999999</v>
      </c>
      <c r="E302" s="10">
        <v>43.128999999999998</v>
      </c>
      <c r="F302" s="17">
        <v>5</v>
      </c>
      <c r="G302" s="1">
        <v>1985</v>
      </c>
      <c r="H302">
        <v>8</v>
      </c>
      <c r="I302">
        <v>22</v>
      </c>
      <c r="J302">
        <v>20</v>
      </c>
      <c r="K302">
        <v>44</v>
      </c>
      <c r="L302">
        <v>12.8</v>
      </c>
      <c r="M302" s="73">
        <f t="shared" si="33"/>
        <v>0.16083765575665815</v>
      </c>
      <c r="N302" s="2">
        <v>0.01</v>
      </c>
      <c r="O302" s="3" t="s">
        <v>236</v>
      </c>
      <c r="P302" s="76">
        <f>1/((1/X302^2)+(1/AA302^2))</f>
        <v>2.586875150929727E-2</v>
      </c>
      <c r="Q302" s="67">
        <f>(P302/X302^2*Y302)+(P302/AA302^2*AB302)</f>
        <v>3.1922990557836268</v>
      </c>
      <c r="R302" s="72">
        <f>SQRT(P302)</f>
        <v>0.16083765575665815</v>
      </c>
      <c r="S302" s="44"/>
      <c r="T302" s="14"/>
      <c r="V302" s="56"/>
      <c r="W302" s="58">
        <v>2.76</v>
      </c>
      <c r="X302" s="72">
        <v>0.22500000000000001</v>
      </c>
      <c r="Y302" s="56">
        <f>0.929*W302+0.227</f>
        <v>2.7910399999999997</v>
      </c>
      <c r="Z302" s="58">
        <v>3.4</v>
      </c>
      <c r="AA302" s="72">
        <v>0.23</v>
      </c>
      <c r="AB302" s="56">
        <f>0.791*(Z302+0.09)+0.851</f>
        <v>3.6115900000000001</v>
      </c>
      <c r="AC302" s="44"/>
      <c r="AD302" s="72"/>
      <c r="AE302" s="56"/>
      <c r="AF302" s="45"/>
      <c r="AG302" s="72"/>
      <c r="AH302" s="56"/>
      <c r="AI302" s="45" t="s">
        <v>28</v>
      </c>
      <c r="AJ302" s="13">
        <v>0</v>
      </c>
      <c r="AK302" s="12">
        <v>0</v>
      </c>
      <c r="AL302" s="12" t="s">
        <v>209</v>
      </c>
      <c r="AM302" s="24">
        <v>3.4</v>
      </c>
      <c r="AO302" s="12">
        <v>460</v>
      </c>
      <c r="AP302" s="13"/>
      <c r="AQ302" s="13"/>
      <c r="AR302" s="13">
        <v>2.76</v>
      </c>
      <c r="AS302" s="13"/>
      <c r="AT302" s="3"/>
      <c r="AU302" s="2"/>
      <c r="AV302" s="2"/>
      <c r="AY302" s="2"/>
      <c r="AZ302" s="22" t="s">
        <v>210</v>
      </c>
    </row>
    <row r="303" spans="1:52" x14ac:dyDescent="0.25">
      <c r="A303" s="1" t="s">
        <v>1</v>
      </c>
      <c r="B303" s="2">
        <v>3.2</v>
      </c>
      <c r="C303" s="74">
        <f t="shared" si="32"/>
        <v>3.4533900000000002</v>
      </c>
      <c r="D303" s="70">
        <v>-110.855</v>
      </c>
      <c r="E303" s="10">
        <v>43.179000000000002</v>
      </c>
      <c r="F303" s="17">
        <v>5</v>
      </c>
      <c r="G303" s="1">
        <v>1985</v>
      </c>
      <c r="H303">
        <v>8</v>
      </c>
      <c r="I303">
        <v>22</v>
      </c>
      <c r="J303">
        <v>22</v>
      </c>
      <c r="K303">
        <v>49</v>
      </c>
      <c r="L303">
        <v>18.899999999999999</v>
      </c>
      <c r="M303" s="73">
        <f t="shared" si="33"/>
        <v>0.23</v>
      </c>
      <c r="N303" s="2">
        <v>0.01</v>
      </c>
      <c r="O303" s="3" t="s">
        <v>235</v>
      </c>
      <c r="P303" s="80"/>
      <c r="Q303" s="67">
        <f>AB303</f>
        <v>3.4533900000000002</v>
      </c>
      <c r="R303" s="72">
        <f>AA303</f>
        <v>0.23</v>
      </c>
      <c r="S303" s="44"/>
      <c r="T303" s="14"/>
      <c r="V303" s="56"/>
      <c r="W303" s="42"/>
      <c r="Y303" s="56"/>
      <c r="Z303" s="58">
        <v>3.2</v>
      </c>
      <c r="AA303" s="72">
        <v>0.23</v>
      </c>
      <c r="AB303" s="56">
        <f>0.791*(Z303+0.09)+0.851</f>
        <v>3.4533900000000002</v>
      </c>
      <c r="AC303" s="44"/>
      <c r="AD303" s="72"/>
      <c r="AE303" s="56"/>
      <c r="AF303" s="45"/>
      <c r="AG303" s="72"/>
      <c r="AH303" s="56"/>
      <c r="AI303" s="45" t="s">
        <v>29</v>
      </c>
      <c r="AJ303" s="13">
        <v>0</v>
      </c>
      <c r="AK303" s="12">
        <v>0</v>
      </c>
      <c r="AL303" s="12">
        <v>0</v>
      </c>
      <c r="AM303" s="24">
        <v>3.2</v>
      </c>
      <c r="AO303" s="12">
        <v>460</v>
      </c>
      <c r="AP303" s="13"/>
      <c r="AQ303" s="13"/>
      <c r="AR303" s="13"/>
      <c r="AS303" s="13"/>
      <c r="AT303" s="3"/>
      <c r="AU303" s="2"/>
      <c r="AV303" s="2"/>
      <c r="AY303" s="2"/>
    </row>
    <row r="304" spans="1:52" x14ac:dyDescent="0.25">
      <c r="A304" s="1" t="s">
        <v>2</v>
      </c>
      <c r="B304" s="2">
        <v>2.46</v>
      </c>
      <c r="C304" s="74">
        <f t="shared" si="32"/>
        <v>2.51234</v>
      </c>
      <c r="D304" s="70">
        <v>-110.94</v>
      </c>
      <c r="E304" s="10">
        <v>43.192999999999998</v>
      </c>
      <c r="F304" s="17">
        <v>1</v>
      </c>
      <c r="G304" s="1">
        <v>1985</v>
      </c>
      <c r="H304">
        <v>8</v>
      </c>
      <c r="I304">
        <v>30</v>
      </c>
      <c r="J304">
        <v>18</v>
      </c>
      <c r="K304">
        <v>43</v>
      </c>
      <c r="L304">
        <v>1.4</v>
      </c>
      <c r="M304" s="73">
        <f t="shared" si="33"/>
        <v>0.22500000000000001</v>
      </c>
      <c r="N304" s="2">
        <v>0.01</v>
      </c>
      <c r="O304" s="3" t="s">
        <v>235</v>
      </c>
      <c r="P304" s="80"/>
      <c r="Q304" s="67">
        <f>Y304</f>
        <v>2.51234</v>
      </c>
      <c r="R304" s="72">
        <f>X304</f>
        <v>0.22500000000000001</v>
      </c>
      <c r="S304" s="44"/>
      <c r="T304" s="14"/>
      <c r="V304" s="56"/>
      <c r="W304" s="58">
        <v>2.46</v>
      </c>
      <c r="X304" s="72">
        <v>0.22500000000000001</v>
      </c>
      <c r="Y304" s="56">
        <f>0.929*W304+0.227</f>
        <v>2.51234</v>
      </c>
      <c r="Z304" s="42"/>
      <c r="AA304" s="72"/>
      <c r="AB304" s="56"/>
      <c r="AC304" s="44"/>
      <c r="AD304" s="72"/>
      <c r="AE304" s="56"/>
      <c r="AF304" s="45"/>
      <c r="AG304" s="72"/>
      <c r="AH304" s="56"/>
      <c r="AI304" s="45"/>
      <c r="AJ304" s="13"/>
      <c r="AK304" s="12"/>
      <c r="AL304" s="12"/>
      <c r="AM304" s="24"/>
      <c r="AO304" s="12"/>
      <c r="AP304" s="13"/>
      <c r="AQ304" s="13"/>
      <c r="AR304" s="13">
        <v>2.46</v>
      </c>
      <c r="AS304" s="13"/>
      <c r="AT304" s="3"/>
      <c r="AU304" s="2"/>
      <c r="AV304" s="2"/>
      <c r="AY304" s="2"/>
    </row>
    <row r="305" spans="1:51" x14ac:dyDescent="0.25">
      <c r="A305" s="1" t="s">
        <v>1</v>
      </c>
      <c r="B305" s="2">
        <v>4.2</v>
      </c>
      <c r="C305" s="74">
        <f t="shared" si="32"/>
        <v>4.0542755935360253</v>
      </c>
      <c r="D305" s="70">
        <v>-110.89</v>
      </c>
      <c r="E305" s="10">
        <v>43.165999999999997</v>
      </c>
      <c r="F305" s="17">
        <v>5</v>
      </c>
      <c r="G305" s="1">
        <v>1985</v>
      </c>
      <c r="H305">
        <v>8</v>
      </c>
      <c r="I305">
        <v>30</v>
      </c>
      <c r="J305">
        <v>21</v>
      </c>
      <c r="K305">
        <v>8</v>
      </c>
      <c r="L305">
        <v>6.9</v>
      </c>
      <c r="M305" s="73">
        <f t="shared" si="33"/>
        <v>0.14584981701043995</v>
      </c>
      <c r="N305" s="2">
        <v>0.01</v>
      </c>
      <c r="O305" s="3" t="s">
        <v>236</v>
      </c>
      <c r="P305" s="76">
        <f>1/((1/X305^2)+(1/AA305^2)+(1/AD305^2))</f>
        <v>2.1272169121978816E-2</v>
      </c>
      <c r="Q305" s="67">
        <f>(P305/X305^2*Y305)+(P305/AA305^2*AB305)+(P305/AD305^2*AE305)</f>
        <v>4.0542755935360253</v>
      </c>
      <c r="R305" s="72">
        <f>SQRT(P305)</f>
        <v>0.14584981701043995</v>
      </c>
      <c r="S305" s="44"/>
      <c r="T305" s="14"/>
      <c r="V305" s="56"/>
      <c r="W305" s="58">
        <v>3.89</v>
      </c>
      <c r="X305" s="72">
        <v>0.22500000000000001</v>
      </c>
      <c r="Y305" s="56">
        <f>0.929*W305+0.227</f>
        <v>3.8408100000000003</v>
      </c>
      <c r="Z305" s="58">
        <v>4.3</v>
      </c>
      <c r="AA305" s="72">
        <v>0.23</v>
      </c>
      <c r="AB305" s="56">
        <f>0.791*(Z305+0.09)+0.851</f>
        <v>4.3234899999999996</v>
      </c>
      <c r="AC305" s="57">
        <v>4.2</v>
      </c>
      <c r="AD305" s="72">
        <v>0.34599999999999997</v>
      </c>
      <c r="AE305" s="56">
        <f>0.791*(1.088*AC305-0.652)+0.851</f>
        <v>3.9498216000000004</v>
      </c>
      <c r="AF305" s="45"/>
      <c r="AG305" s="72"/>
      <c r="AH305" s="56"/>
      <c r="AI305" s="45" t="s">
        <v>45</v>
      </c>
      <c r="AJ305" s="13">
        <v>4.2</v>
      </c>
      <c r="AK305" s="12">
        <v>0</v>
      </c>
      <c r="AL305" s="12">
        <v>0</v>
      </c>
      <c r="AM305" s="24">
        <v>4.3</v>
      </c>
      <c r="AO305" s="12">
        <v>460</v>
      </c>
      <c r="AP305" s="13">
        <v>5</v>
      </c>
      <c r="AQ305" s="13"/>
      <c r="AR305" s="13">
        <v>3.89</v>
      </c>
      <c r="AS305" s="13"/>
      <c r="AT305" s="3"/>
      <c r="AU305" s="2"/>
      <c r="AV305" s="2"/>
      <c r="AY305" s="2"/>
    </row>
    <row r="306" spans="1:51" x14ac:dyDescent="0.25">
      <c r="A306" s="1" t="s">
        <v>1</v>
      </c>
      <c r="B306" s="2">
        <v>3.6</v>
      </c>
      <c r="C306" s="74">
        <f t="shared" si="32"/>
        <v>3.3361198623520885</v>
      </c>
      <c r="D306" s="70">
        <v>-110.935</v>
      </c>
      <c r="E306" s="10">
        <v>43.151000000000003</v>
      </c>
      <c r="F306" s="17">
        <v>5</v>
      </c>
      <c r="G306" s="1">
        <v>1985</v>
      </c>
      <c r="H306">
        <v>9</v>
      </c>
      <c r="I306">
        <v>6</v>
      </c>
      <c r="J306">
        <v>17</v>
      </c>
      <c r="K306">
        <v>18</v>
      </c>
      <c r="L306">
        <v>57.5</v>
      </c>
      <c r="M306" s="73">
        <f t="shared" si="33"/>
        <v>0.16083765575665815</v>
      </c>
      <c r="N306" s="2">
        <v>0.01</v>
      </c>
      <c r="O306" s="3" t="s">
        <v>236</v>
      </c>
      <c r="P306" s="76">
        <f>1/((1/X306^2)+(1/AA306^2))</f>
        <v>2.586875150929727E-2</v>
      </c>
      <c r="Q306" s="67">
        <f>(P306/X306^2*Y306)+(P306/AA306^2*AB306)</f>
        <v>3.3361198623520885</v>
      </c>
      <c r="R306" s="72">
        <f>SQRT(P306)</f>
        <v>0.16083765575665815</v>
      </c>
      <c r="S306" s="44"/>
      <c r="T306" s="14"/>
      <c r="V306" s="56"/>
      <c r="W306" s="58">
        <v>2.9</v>
      </c>
      <c r="X306" s="72">
        <v>0.22500000000000001</v>
      </c>
      <c r="Y306" s="56">
        <f>0.929*W306+0.227</f>
        <v>2.9211</v>
      </c>
      <c r="Z306" s="58">
        <v>3.6</v>
      </c>
      <c r="AA306" s="72">
        <v>0.23</v>
      </c>
      <c r="AB306" s="56">
        <f>0.791*(Z306+0.09)+0.851</f>
        <v>3.76979</v>
      </c>
      <c r="AC306" s="44"/>
      <c r="AD306" s="72"/>
      <c r="AE306" s="56"/>
      <c r="AF306" s="45"/>
      <c r="AG306" s="72"/>
      <c r="AH306" s="56"/>
      <c r="AI306" s="45" t="s">
        <v>15</v>
      </c>
      <c r="AJ306" s="13">
        <v>0</v>
      </c>
      <c r="AK306" s="12">
        <v>0</v>
      </c>
      <c r="AL306" s="12">
        <v>0</v>
      </c>
      <c r="AM306" s="24">
        <v>3.6</v>
      </c>
      <c r="AO306" s="12">
        <v>460</v>
      </c>
      <c r="AP306" s="13"/>
      <c r="AQ306" s="13"/>
      <c r="AR306" s="24">
        <v>2.9</v>
      </c>
      <c r="AS306" s="13"/>
      <c r="AT306" s="3"/>
      <c r="AU306" s="2"/>
      <c r="AV306" s="2"/>
      <c r="AY306" s="2"/>
    </row>
    <row r="307" spans="1:51" x14ac:dyDescent="0.25">
      <c r="A307" s="1" t="s">
        <v>1</v>
      </c>
      <c r="B307" s="2">
        <v>4.5999999999999996</v>
      </c>
      <c r="C307" s="74">
        <f t="shared" si="32"/>
        <v>4.4790492396996804</v>
      </c>
      <c r="D307" s="70">
        <v>-110.724</v>
      </c>
      <c r="E307" s="10">
        <v>43.155999999999999</v>
      </c>
      <c r="F307" s="17">
        <v>5</v>
      </c>
      <c r="G307" s="1">
        <v>1985</v>
      </c>
      <c r="H307">
        <v>9</v>
      </c>
      <c r="I307">
        <v>7</v>
      </c>
      <c r="J307">
        <v>3</v>
      </c>
      <c r="K307">
        <v>47</v>
      </c>
      <c r="L307">
        <v>29.2</v>
      </c>
      <c r="M307" s="73">
        <f t="shared" si="33"/>
        <v>0.19154173215726886</v>
      </c>
      <c r="N307" s="2">
        <v>0.01</v>
      </c>
      <c r="O307" s="3" t="s">
        <v>236</v>
      </c>
      <c r="P307" s="76">
        <f>1/((1/AA307^2)+(1/AD307^2))</f>
        <v>3.6688235157806927E-2</v>
      </c>
      <c r="Q307" s="67">
        <f>(P307/AA307^2*AB307)+(P307/AD307^2*AE307)</f>
        <v>4.4790492396996804</v>
      </c>
      <c r="R307" s="72">
        <f>SQRT(P307)</f>
        <v>0.19154173215726886</v>
      </c>
      <c r="S307" s="44"/>
      <c r="T307" s="14"/>
      <c r="V307" s="56"/>
      <c r="W307" s="42"/>
      <c r="Y307" s="56"/>
      <c r="Z307" s="58">
        <v>4.5999999999999996</v>
      </c>
      <c r="AA307" s="72">
        <v>0.23</v>
      </c>
      <c r="AB307" s="56">
        <f>0.791*(Z307+0.09)+0.851</f>
        <v>4.5607899999999999</v>
      </c>
      <c r="AC307" s="57">
        <v>4.5999999999999996</v>
      </c>
      <c r="AD307" s="72">
        <v>0.34599999999999997</v>
      </c>
      <c r="AE307" s="56">
        <f>0.791*(1.088*AC307-0.652)+0.851</f>
        <v>4.2940648000000001</v>
      </c>
      <c r="AF307" s="45"/>
      <c r="AG307" s="72"/>
      <c r="AH307" s="56"/>
      <c r="AI307" s="45" t="s">
        <v>46</v>
      </c>
      <c r="AJ307" s="13">
        <v>4.5999999999999996</v>
      </c>
      <c r="AK307" s="12">
        <v>0</v>
      </c>
      <c r="AL307" s="12">
        <v>0</v>
      </c>
      <c r="AM307" s="24">
        <v>4.5999999999999996</v>
      </c>
      <c r="AO307" s="12">
        <v>460</v>
      </c>
      <c r="AP307" s="13">
        <v>5</v>
      </c>
      <c r="AQ307" s="13"/>
      <c r="AR307" s="13"/>
      <c r="AS307" s="13"/>
      <c r="AT307" s="3"/>
      <c r="AU307" s="2"/>
      <c r="AV307" s="2"/>
      <c r="AY307" s="2"/>
    </row>
    <row r="308" spans="1:51" x14ac:dyDescent="0.25">
      <c r="A308" s="1" t="s">
        <v>2</v>
      </c>
      <c r="B308" s="2">
        <v>4.08</v>
      </c>
      <c r="C308" s="74">
        <f t="shared" si="32"/>
        <v>4.0173200000000007</v>
      </c>
      <c r="D308" s="70">
        <v>-110.876</v>
      </c>
      <c r="E308" s="10">
        <v>43.15</v>
      </c>
      <c r="F308" s="17">
        <v>11</v>
      </c>
      <c r="G308" s="1">
        <v>1985</v>
      </c>
      <c r="H308">
        <v>9</v>
      </c>
      <c r="I308">
        <v>7</v>
      </c>
      <c r="J308">
        <v>3</v>
      </c>
      <c r="K308">
        <v>47</v>
      </c>
      <c r="L308">
        <v>31.6</v>
      </c>
      <c r="M308" s="73">
        <f t="shared" si="33"/>
        <v>0.22500000000000001</v>
      </c>
      <c r="N308" s="2">
        <v>0.01</v>
      </c>
      <c r="O308" s="3" t="s">
        <v>235</v>
      </c>
      <c r="P308" s="80"/>
      <c r="Q308" s="67">
        <f>Y308</f>
        <v>4.0173200000000007</v>
      </c>
      <c r="R308" s="72">
        <f>X308</f>
        <v>0.22500000000000001</v>
      </c>
      <c r="S308" s="44"/>
      <c r="T308" s="14"/>
      <c r="V308" s="56"/>
      <c r="W308" s="58">
        <v>4.08</v>
      </c>
      <c r="X308" s="72">
        <v>0.22500000000000001</v>
      </c>
      <c r="Y308" s="56">
        <f t="shared" ref="Y308:Y335" si="39">0.929*W308+0.227</f>
        <v>4.0173200000000007</v>
      </c>
      <c r="Z308" s="42"/>
      <c r="AA308" s="72"/>
      <c r="AB308" s="56"/>
      <c r="AC308" s="44"/>
      <c r="AD308" s="72"/>
      <c r="AE308" s="56"/>
      <c r="AF308" s="45"/>
      <c r="AG308" s="72"/>
      <c r="AH308" s="56"/>
      <c r="AI308" s="45"/>
      <c r="AJ308" s="13"/>
      <c r="AK308" s="12"/>
      <c r="AL308" s="12"/>
      <c r="AM308" s="24"/>
      <c r="AO308" s="12"/>
      <c r="AP308" s="13"/>
      <c r="AQ308" s="13"/>
      <c r="AR308" s="13">
        <v>4.08</v>
      </c>
      <c r="AS308" s="13"/>
      <c r="AT308" s="3"/>
      <c r="AU308" s="2"/>
      <c r="AV308" s="2"/>
      <c r="AY308" s="2"/>
    </row>
    <row r="309" spans="1:51" x14ac:dyDescent="0.25">
      <c r="A309" s="1" t="s">
        <v>2</v>
      </c>
      <c r="B309" s="2">
        <v>2.4500000000000002</v>
      </c>
      <c r="C309" s="74">
        <f t="shared" si="32"/>
        <v>2.50305</v>
      </c>
      <c r="D309" s="70">
        <v>-110.88200000000001</v>
      </c>
      <c r="E309" s="10">
        <v>43.21</v>
      </c>
      <c r="F309" s="17">
        <v>3</v>
      </c>
      <c r="G309" s="1">
        <v>1985</v>
      </c>
      <c r="H309">
        <v>9</v>
      </c>
      <c r="I309">
        <v>7</v>
      </c>
      <c r="J309">
        <v>5</v>
      </c>
      <c r="K309">
        <v>49</v>
      </c>
      <c r="L309">
        <v>15.2</v>
      </c>
      <c r="M309" s="73">
        <f t="shared" si="33"/>
        <v>0.22500000000000001</v>
      </c>
      <c r="N309" s="2">
        <v>0.01</v>
      </c>
      <c r="O309" s="3" t="s">
        <v>235</v>
      </c>
      <c r="P309" s="80"/>
      <c r="Q309" s="67">
        <f>Y309</f>
        <v>2.50305</v>
      </c>
      <c r="R309" s="72">
        <f>X309</f>
        <v>0.22500000000000001</v>
      </c>
      <c r="S309" s="44"/>
      <c r="T309" s="14"/>
      <c r="V309" s="56"/>
      <c r="W309" s="58">
        <v>2.4500000000000002</v>
      </c>
      <c r="X309" s="72">
        <v>0.22500000000000001</v>
      </c>
      <c r="Y309" s="56">
        <f t="shared" si="39"/>
        <v>2.50305</v>
      </c>
      <c r="Z309" s="42"/>
      <c r="AA309" s="72"/>
      <c r="AB309" s="56"/>
      <c r="AC309" s="44"/>
      <c r="AD309" s="72"/>
      <c r="AE309" s="56"/>
      <c r="AF309" s="45"/>
      <c r="AG309" s="72"/>
      <c r="AH309" s="56"/>
      <c r="AI309" s="45"/>
      <c r="AJ309" s="13"/>
      <c r="AK309" s="12"/>
      <c r="AL309" s="12"/>
      <c r="AM309" s="24"/>
      <c r="AO309" s="12"/>
      <c r="AP309" s="13"/>
      <c r="AQ309" s="13"/>
      <c r="AR309" s="13">
        <v>2.4500000000000002</v>
      </c>
      <c r="AS309" s="13"/>
      <c r="AT309" s="3"/>
      <c r="AU309" s="2"/>
      <c r="AV309" s="2"/>
      <c r="AY309" s="2"/>
    </row>
    <row r="310" spans="1:51" x14ac:dyDescent="0.25">
      <c r="A310" s="1" t="s">
        <v>2</v>
      </c>
      <c r="B310" s="2">
        <v>2.88</v>
      </c>
      <c r="C310" s="74">
        <f t="shared" si="32"/>
        <v>2.90252</v>
      </c>
      <c r="D310" s="70">
        <v>-110.902</v>
      </c>
      <c r="E310" s="10">
        <v>43.195999999999998</v>
      </c>
      <c r="F310" s="17">
        <v>3</v>
      </c>
      <c r="G310" s="1">
        <v>1985</v>
      </c>
      <c r="H310">
        <v>9</v>
      </c>
      <c r="I310">
        <v>8</v>
      </c>
      <c r="J310">
        <v>9</v>
      </c>
      <c r="K310">
        <v>22</v>
      </c>
      <c r="L310">
        <v>31</v>
      </c>
      <c r="M310" s="73">
        <f t="shared" si="33"/>
        <v>0.22500000000000001</v>
      </c>
      <c r="N310" s="2">
        <v>0.01</v>
      </c>
      <c r="O310" s="3" t="s">
        <v>235</v>
      </c>
      <c r="P310" s="80"/>
      <c r="Q310" s="67">
        <f>Y310</f>
        <v>2.90252</v>
      </c>
      <c r="R310" s="72">
        <f>X310</f>
        <v>0.22500000000000001</v>
      </c>
      <c r="S310" s="44"/>
      <c r="T310" s="14"/>
      <c r="V310" s="56"/>
      <c r="W310" s="58">
        <v>2.88</v>
      </c>
      <c r="X310" s="72">
        <v>0.22500000000000001</v>
      </c>
      <c r="Y310" s="56">
        <f t="shared" si="39"/>
        <v>2.90252</v>
      </c>
      <c r="Z310" s="42"/>
      <c r="AA310" s="72"/>
      <c r="AB310" s="56"/>
      <c r="AC310" s="44"/>
      <c r="AD310" s="72"/>
      <c r="AE310" s="56"/>
      <c r="AF310" s="45"/>
      <c r="AG310" s="72"/>
      <c r="AH310" s="56"/>
      <c r="AI310" s="45"/>
      <c r="AJ310" s="13"/>
      <c r="AK310" s="12"/>
      <c r="AL310" s="12"/>
      <c r="AM310" s="24"/>
      <c r="AO310" s="12"/>
      <c r="AP310" s="13"/>
      <c r="AQ310" s="13"/>
      <c r="AR310" s="13">
        <v>2.88</v>
      </c>
      <c r="AS310" s="13"/>
      <c r="AT310" s="3"/>
      <c r="AU310" s="2"/>
      <c r="AV310" s="2"/>
      <c r="AY310" s="2"/>
    </row>
    <row r="311" spans="1:51" x14ac:dyDescent="0.25">
      <c r="A311" s="1" t="s">
        <v>2</v>
      </c>
      <c r="B311" s="2">
        <v>2.5499999999999998</v>
      </c>
      <c r="C311" s="74">
        <f t="shared" si="32"/>
        <v>2.5959499999999998</v>
      </c>
      <c r="D311" s="70">
        <v>-110.88500000000001</v>
      </c>
      <c r="E311" s="10">
        <v>43.21</v>
      </c>
      <c r="F311" s="17">
        <v>1</v>
      </c>
      <c r="G311" s="1">
        <v>1985</v>
      </c>
      <c r="H311">
        <v>9</v>
      </c>
      <c r="I311">
        <v>8</v>
      </c>
      <c r="J311">
        <v>12</v>
      </c>
      <c r="K311">
        <v>40</v>
      </c>
      <c r="L311">
        <v>49.7</v>
      </c>
      <c r="M311" s="73">
        <f t="shared" si="33"/>
        <v>0.22500000000000001</v>
      </c>
      <c r="N311" s="2">
        <v>0.01</v>
      </c>
      <c r="O311" s="3" t="s">
        <v>235</v>
      </c>
      <c r="P311" s="80"/>
      <c r="Q311" s="67">
        <f>Y311</f>
        <v>2.5959499999999998</v>
      </c>
      <c r="R311" s="72">
        <f>X311</f>
        <v>0.22500000000000001</v>
      </c>
      <c r="S311" s="44"/>
      <c r="T311" s="14"/>
      <c r="V311" s="56"/>
      <c r="W311" s="58">
        <v>2.5499999999999998</v>
      </c>
      <c r="X311" s="72">
        <v>0.22500000000000001</v>
      </c>
      <c r="Y311" s="56">
        <f t="shared" si="39"/>
        <v>2.5959499999999998</v>
      </c>
      <c r="Z311" s="42"/>
      <c r="AA311" s="72"/>
      <c r="AB311" s="56"/>
      <c r="AC311" s="44"/>
      <c r="AD311" s="72"/>
      <c r="AE311" s="56"/>
      <c r="AF311" s="45"/>
      <c r="AG311" s="72"/>
      <c r="AH311" s="56"/>
      <c r="AI311" s="45"/>
      <c r="AJ311" s="13"/>
      <c r="AK311" s="12"/>
      <c r="AL311" s="12"/>
      <c r="AM311" s="24"/>
      <c r="AO311" s="12"/>
      <c r="AP311" s="13"/>
      <c r="AQ311" s="13"/>
      <c r="AR311" s="13">
        <v>2.5499999999999998</v>
      </c>
      <c r="AS311" s="13"/>
      <c r="AT311" s="3"/>
      <c r="AU311" s="2"/>
      <c r="AV311" s="2"/>
      <c r="AY311" s="2"/>
    </row>
    <row r="312" spans="1:51" x14ac:dyDescent="0.25">
      <c r="A312" s="1" t="s">
        <v>1</v>
      </c>
      <c r="B312" s="2">
        <v>3.5</v>
      </c>
      <c r="C312" s="74">
        <f t="shared" si="32"/>
        <v>3.3591509707800045</v>
      </c>
      <c r="D312" s="70">
        <v>-110.926</v>
      </c>
      <c r="E312" s="10">
        <v>43.118000000000002</v>
      </c>
      <c r="F312" s="17">
        <v>8</v>
      </c>
      <c r="G312" s="1">
        <v>1985</v>
      </c>
      <c r="H312">
        <v>9</v>
      </c>
      <c r="I312">
        <v>19</v>
      </c>
      <c r="J312">
        <v>23</v>
      </c>
      <c r="K312">
        <v>26</v>
      </c>
      <c r="L312">
        <v>54.9</v>
      </c>
      <c r="M312" s="73">
        <f t="shared" si="33"/>
        <v>0.16083765575665815</v>
      </c>
      <c r="N312" s="2">
        <v>0.01</v>
      </c>
      <c r="O312" s="3" t="s">
        <v>236</v>
      </c>
      <c r="P312" s="76">
        <f>1/((1/X312^2)+(1/AA312^2))</f>
        <v>2.586875150929727E-2</v>
      </c>
      <c r="Q312" s="67">
        <f>(P312/X312^2*Y312)+(P312/AA312^2*AB312)</f>
        <v>3.3591509707800045</v>
      </c>
      <c r="R312" s="72">
        <f>SQRT(P312)</f>
        <v>0.16083765575665815</v>
      </c>
      <c r="S312" s="44"/>
      <c r="T312" s="14"/>
      <c r="V312" s="56"/>
      <c r="W312" s="58">
        <v>3.03</v>
      </c>
      <c r="X312" s="72">
        <v>0.22500000000000001</v>
      </c>
      <c r="Y312" s="56">
        <f t="shared" si="39"/>
        <v>3.0418699999999999</v>
      </c>
      <c r="Z312" s="58">
        <v>3.5</v>
      </c>
      <c r="AA312" s="72">
        <v>0.23</v>
      </c>
      <c r="AB312" s="56">
        <f>0.791*(Z312+0.09)+0.851</f>
        <v>3.69069</v>
      </c>
      <c r="AC312" s="44"/>
      <c r="AD312" s="72"/>
      <c r="AE312" s="56"/>
      <c r="AF312" s="45"/>
      <c r="AG312" s="72"/>
      <c r="AH312" s="56"/>
      <c r="AI312" s="45" t="s">
        <v>43</v>
      </c>
      <c r="AJ312" s="13">
        <v>0</v>
      </c>
      <c r="AK312" s="12">
        <v>0</v>
      </c>
      <c r="AL312" s="12">
        <v>0</v>
      </c>
      <c r="AM312" s="24">
        <v>3.5</v>
      </c>
      <c r="AO312" s="12">
        <v>460</v>
      </c>
      <c r="AP312" s="13"/>
      <c r="AQ312" s="13" t="s">
        <v>10</v>
      </c>
      <c r="AR312" s="13">
        <v>3.03</v>
      </c>
      <c r="AS312" s="13"/>
      <c r="AT312" s="3"/>
      <c r="AU312" s="2"/>
      <c r="AV312" s="2"/>
      <c r="AY312" s="2"/>
    </row>
    <row r="313" spans="1:51" x14ac:dyDescent="0.25">
      <c r="A313" s="1" t="s">
        <v>2</v>
      </c>
      <c r="B313" s="2">
        <v>2.4900000000000002</v>
      </c>
      <c r="C313" s="74">
        <f t="shared" si="32"/>
        <v>2.5402100000000001</v>
      </c>
      <c r="D313" s="70">
        <v>-111.16500000000001</v>
      </c>
      <c r="E313" s="10">
        <v>42.677999999999997</v>
      </c>
      <c r="F313" s="17">
        <v>0</v>
      </c>
      <c r="G313" s="1">
        <v>1985</v>
      </c>
      <c r="H313">
        <v>9</v>
      </c>
      <c r="I313">
        <v>20</v>
      </c>
      <c r="J313">
        <v>21</v>
      </c>
      <c r="K313">
        <v>20</v>
      </c>
      <c r="L313">
        <v>23.6</v>
      </c>
      <c r="M313" s="73">
        <f t="shared" si="33"/>
        <v>0.22500000000000001</v>
      </c>
      <c r="N313" s="2">
        <v>0.01</v>
      </c>
      <c r="O313" s="3" t="s">
        <v>235</v>
      </c>
      <c r="P313" s="80"/>
      <c r="Q313" s="67">
        <f t="shared" ref="Q313:Q323" si="40">Y313</f>
        <v>2.5402100000000001</v>
      </c>
      <c r="R313" s="72">
        <f t="shared" ref="R313:R323" si="41">X313</f>
        <v>0.22500000000000001</v>
      </c>
      <c r="S313" s="44"/>
      <c r="T313" s="14"/>
      <c r="V313" s="56"/>
      <c r="W313" s="58">
        <v>2.4900000000000002</v>
      </c>
      <c r="X313" s="72">
        <v>0.22500000000000001</v>
      </c>
      <c r="Y313" s="56">
        <f t="shared" si="39"/>
        <v>2.5402100000000001</v>
      </c>
      <c r="Z313" s="42"/>
      <c r="AA313" s="72"/>
      <c r="AB313" s="56"/>
      <c r="AC313" s="44"/>
      <c r="AD313" s="72"/>
      <c r="AE313" s="56"/>
      <c r="AF313" s="45"/>
      <c r="AG313" s="72"/>
      <c r="AH313" s="56"/>
      <c r="AI313" s="45"/>
      <c r="AJ313" s="13"/>
      <c r="AK313" s="12"/>
      <c r="AL313" s="12"/>
      <c r="AM313" s="24"/>
      <c r="AO313" s="12"/>
      <c r="AP313" s="13"/>
      <c r="AQ313" s="13"/>
      <c r="AR313" s="13">
        <v>2.4900000000000002</v>
      </c>
      <c r="AS313" s="13"/>
      <c r="AT313" s="3"/>
      <c r="AU313" s="2"/>
      <c r="AV313" s="2"/>
      <c r="AY313" s="2"/>
    </row>
    <row r="314" spans="1:51" x14ac:dyDescent="0.25">
      <c r="A314" s="1" t="s">
        <v>2</v>
      </c>
      <c r="B314" s="31">
        <v>3.45</v>
      </c>
      <c r="C314" s="74">
        <f t="shared" si="32"/>
        <v>3.4320500000000003</v>
      </c>
      <c r="D314" s="70">
        <v>-108.712</v>
      </c>
      <c r="E314" s="10">
        <v>41.848999999999997</v>
      </c>
      <c r="F314" s="17">
        <v>3</v>
      </c>
      <c r="G314" s="1">
        <v>1985</v>
      </c>
      <c r="H314">
        <v>10</v>
      </c>
      <c r="I314">
        <v>10</v>
      </c>
      <c r="J314">
        <v>18</v>
      </c>
      <c r="K314">
        <v>57</v>
      </c>
      <c r="L314">
        <v>27.6</v>
      </c>
      <c r="M314" s="73">
        <f t="shared" si="33"/>
        <v>0.22500000000000001</v>
      </c>
      <c r="N314" s="2">
        <v>0.01</v>
      </c>
      <c r="O314" s="3" t="s">
        <v>235</v>
      </c>
      <c r="P314" s="80"/>
      <c r="Q314" s="67">
        <f t="shared" si="40"/>
        <v>3.4320500000000003</v>
      </c>
      <c r="R314" s="72">
        <f t="shared" si="41"/>
        <v>0.22500000000000001</v>
      </c>
      <c r="S314" s="44"/>
      <c r="T314" s="14"/>
      <c r="V314" s="56"/>
      <c r="W314" s="58">
        <v>3.45</v>
      </c>
      <c r="X314" s="72">
        <v>0.22500000000000001</v>
      </c>
      <c r="Y314" s="56">
        <f t="shared" si="39"/>
        <v>3.4320500000000003</v>
      </c>
      <c r="Z314" s="42"/>
      <c r="AA314" s="72"/>
      <c r="AB314" s="56"/>
      <c r="AC314" s="44"/>
      <c r="AD314" s="72"/>
      <c r="AE314" s="56"/>
      <c r="AF314" s="45"/>
      <c r="AG314" s="72"/>
      <c r="AH314" s="56"/>
      <c r="AI314" s="45"/>
      <c r="AJ314" s="13"/>
      <c r="AK314" s="12"/>
      <c r="AL314" s="12"/>
      <c r="AM314" s="24"/>
      <c r="AO314" s="12"/>
      <c r="AP314" s="13"/>
      <c r="AQ314" s="13"/>
      <c r="AR314" s="24">
        <v>3.45</v>
      </c>
      <c r="AS314" s="13"/>
      <c r="AT314" s="3"/>
      <c r="AU314" s="2"/>
      <c r="AV314" s="2"/>
      <c r="AY314" s="2"/>
    </row>
    <row r="315" spans="1:51" x14ac:dyDescent="0.25">
      <c r="A315" s="1" t="s">
        <v>2</v>
      </c>
      <c r="B315" s="31">
        <v>3.53</v>
      </c>
      <c r="C315" s="74">
        <f t="shared" si="32"/>
        <v>3.50637</v>
      </c>
      <c r="D315" s="70">
        <v>-108.74299999999999</v>
      </c>
      <c r="E315" s="10">
        <v>41.825000000000003</v>
      </c>
      <c r="F315" s="17">
        <v>10</v>
      </c>
      <c r="G315" s="1">
        <v>1985</v>
      </c>
      <c r="H315">
        <v>10</v>
      </c>
      <c r="I315">
        <v>15</v>
      </c>
      <c r="J315">
        <v>0</v>
      </c>
      <c r="K315">
        <v>15</v>
      </c>
      <c r="L315">
        <v>2.8</v>
      </c>
      <c r="M315" s="73">
        <f t="shared" si="33"/>
        <v>0.22500000000000001</v>
      </c>
      <c r="N315" s="2">
        <v>0.01</v>
      </c>
      <c r="O315" s="3" t="s">
        <v>235</v>
      </c>
      <c r="P315" s="80"/>
      <c r="Q315" s="67">
        <f t="shared" si="40"/>
        <v>3.50637</v>
      </c>
      <c r="R315" s="72">
        <f t="shared" si="41"/>
        <v>0.22500000000000001</v>
      </c>
      <c r="S315" s="44"/>
      <c r="T315" s="14"/>
      <c r="V315" s="56"/>
      <c r="W315" s="58">
        <v>3.53</v>
      </c>
      <c r="X315" s="72">
        <v>0.22500000000000001</v>
      </c>
      <c r="Y315" s="56">
        <f t="shared" si="39"/>
        <v>3.50637</v>
      </c>
      <c r="Z315" s="42"/>
      <c r="AA315" s="72"/>
      <c r="AB315" s="56"/>
      <c r="AC315" s="44"/>
      <c r="AD315" s="72"/>
      <c r="AE315" s="56"/>
      <c r="AF315" s="45"/>
      <c r="AG315" s="72"/>
      <c r="AH315" s="56"/>
      <c r="AI315" s="45"/>
      <c r="AJ315" s="13"/>
      <c r="AK315" s="12"/>
      <c r="AL315" s="12"/>
      <c r="AM315" s="24"/>
      <c r="AO315" s="12"/>
      <c r="AP315" s="13"/>
      <c r="AQ315" s="13"/>
      <c r="AR315" s="24">
        <v>3.53</v>
      </c>
      <c r="AS315" s="13"/>
      <c r="AT315" s="3"/>
      <c r="AU315" s="2"/>
      <c r="AV315" s="2"/>
      <c r="AY315" s="2"/>
    </row>
    <row r="316" spans="1:51" x14ac:dyDescent="0.25">
      <c r="A316" s="1" t="s">
        <v>2</v>
      </c>
      <c r="B316" s="31">
        <v>2.7</v>
      </c>
      <c r="C316" s="74">
        <f t="shared" si="32"/>
        <v>2.7353000000000001</v>
      </c>
      <c r="D316" s="70">
        <v>-111.429</v>
      </c>
      <c r="E316" s="10">
        <v>42.588000000000001</v>
      </c>
      <c r="F316" s="17">
        <v>0</v>
      </c>
      <c r="G316" s="1">
        <v>1985</v>
      </c>
      <c r="H316">
        <v>10</v>
      </c>
      <c r="I316">
        <v>30</v>
      </c>
      <c r="J316">
        <v>1</v>
      </c>
      <c r="K316">
        <v>32</v>
      </c>
      <c r="L316">
        <v>39.1</v>
      </c>
      <c r="M316" s="73">
        <f t="shared" si="33"/>
        <v>0.22500000000000001</v>
      </c>
      <c r="N316" s="2">
        <v>0.01</v>
      </c>
      <c r="O316" s="3" t="s">
        <v>235</v>
      </c>
      <c r="P316" s="80"/>
      <c r="Q316" s="67">
        <f t="shared" si="40"/>
        <v>2.7353000000000001</v>
      </c>
      <c r="R316" s="72">
        <f t="shared" si="41"/>
        <v>0.22500000000000001</v>
      </c>
      <c r="S316" s="44"/>
      <c r="T316" s="14"/>
      <c r="V316" s="56"/>
      <c r="W316" s="58">
        <v>2.7</v>
      </c>
      <c r="X316" s="72">
        <v>0.22500000000000001</v>
      </c>
      <c r="Y316" s="56">
        <f t="shared" si="39"/>
        <v>2.7353000000000001</v>
      </c>
      <c r="Z316" s="42"/>
      <c r="AA316" s="72"/>
      <c r="AB316" s="56"/>
      <c r="AC316" s="44"/>
      <c r="AD316" s="72"/>
      <c r="AE316" s="56"/>
      <c r="AF316" s="45"/>
      <c r="AG316" s="72"/>
      <c r="AH316" s="56"/>
      <c r="AI316" s="45"/>
      <c r="AJ316" s="13"/>
      <c r="AK316" s="12"/>
      <c r="AL316" s="12"/>
      <c r="AM316" s="24"/>
      <c r="AO316" s="12"/>
      <c r="AP316" s="13"/>
      <c r="AQ316" s="13"/>
      <c r="AR316" s="24">
        <v>2.7</v>
      </c>
      <c r="AS316" s="13"/>
      <c r="AT316" s="3"/>
      <c r="AU316" s="2"/>
      <c r="AV316" s="2"/>
      <c r="AY316" s="2"/>
    </row>
    <row r="317" spans="1:51" x14ac:dyDescent="0.25">
      <c r="A317" s="1" t="s">
        <v>2</v>
      </c>
      <c r="B317" s="2">
        <v>2.61</v>
      </c>
      <c r="C317" s="74">
        <f t="shared" si="32"/>
        <v>2.6516899999999999</v>
      </c>
      <c r="D317" s="70">
        <v>-111.014</v>
      </c>
      <c r="E317" s="10">
        <v>43.265000000000001</v>
      </c>
      <c r="F317" s="17">
        <v>7</v>
      </c>
      <c r="G317" s="1">
        <v>1985</v>
      </c>
      <c r="H317">
        <v>11</v>
      </c>
      <c r="I317">
        <v>29</v>
      </c>
      <c r="J317">
        <v>18</v>
      </c>
      <c r="K317">
        <v>41</v>
      </c>
      <c r="L317">
        <v>22</v>
      </c>
      <c r="M317" s="73">
        <f t="shared" si="33"/>
        <v>0.22500000000000001</v>
      </c>
      <c r="N317" s="2">
        <v>0.01</v>
      </c>
      <c r="O317" s="3" t="s">
        <v>235</v>
      </c>
      <c r="P317" s="80"/>
      <c r="Q317" s="67">
        <f t="shared" si="40"/>
        <v>2.6516899999999999</v>
      </c>
      <c r="R317" s="72">
        <f t="shared" si="41"/>
        <v>0.22500000000000001</v>
      </c>
      <c r="S317" s="44"/>
      <c r="T317" s="14"/>
      <c r="V317" s="56"/>
      <c r="W317" s="58">
        <v>2.61</v>
      </c>
      <c r="X317" s="72">
        <v>0.22500000000000001</v>
      </c>
      <c r="Y317" s="56">
        <f t="shared" si="39"/>
        <v>2.6516899999999999</v>
      </c>
      <c r="Z317" s="42"/>
      <c r="AA317" s="72"/>
      <c r="AB317" s="56"/>
      <c r="AC317" s="44"/>
      <c r="AD317" s="72"/>
      <c r="AE317" s="56"/>
      <c r="AF317" s="45"/>
      <c r="AG317" s="72"/>
      <c r="AH317" s="56"/>
      <c r="AI317" s="45"/>
      <c r="AJ317" s="13"/>
      <c r="AK317" s="12"/>
      <c r="AL317" s="12"/>
      <c r="AM317" s="24"/>
      <c r="AO317" s="12"/>
      <c r="AP317" s="13"/>
      <c r="AQ317" s="13"/>
      <c r="AR317" s="13">
        <v>2.61</v>
      </c>
      <c r="AS317" s="13"/>
      <c r="AT317" s="3"/>
      <c r="AU317" s="2"/>
      <c r="AV317" s="2"/>
      <c r="AY317" s="2"/>
    </row>
    <row r="318" spans="1:51" x14ac:dyDescent="0.25">
      <c r="A318" s="1" t="s">
        <v>2</v>
      </c>
      <c r="B318" s="2">
        <v>2.84</v>
      </c>
      <c r="C318" s="74">
        <f t="shared" si="32"/>
        <v>2.8653599999999999</v>
      </c>
      <c r="D318" s="70">
        <v>-111.041</v>
      </c>
      <c r="E318" s="10">
        <v>43.222000000000001</v>
      </c>
      <c r="F318" s="17">
        <v>4</v>
      </c>
      <c r="G318" s="1">
        <v>1985</v>
      </c>
      <c r="H318">
        <v>12</v>
      </c>
      <c r="I318">
        <v>1</v>
      </c>
      <c r="J318">
        <v>21</v>
      </c>
      <c r="K318">
        <v>20</v>
      </c>
      <c r="L318">
        <v>7.8</v>
      </c>
      <c r="M318" s="73">
        <f t="shared" si="33"/>
        <v>0.22500000000000001</v>
      </c>
      <c r="N318" s="2">
        <v>0.01</v>
      </c>
      <c r="O318" s="3" t="s">
        <v>235</v>
      </c>
      <c r="P318" s="80"/>
      <c r="Q318" s="67">
        <f t="shared" si="40"/>
        <v>2.8653599999999999</v>
      </c>
      <c r="R318" s="72">
        <f t="shared" si="41"/>
        <v>0.22500000000000001</v>
      </c>
      <c r="S318" s="44"/>
      <c r="T318" s="14"/>
      <c r="V318" s="56"/>
      <c r="W318" s="58">
        <v>2.84</v>
      </c>
      <c r="X318" s="72">
        <v>0.22500000000000001</v>
      </c>
      <c r="Y318" s="56">
        <f t="shared" si="39"/>
        <v>2.8653599999999999</v>
      </c>
      <c r="Z318" s="42"/>
      <c r="AA318" s="72"/>
      <c r="AB318" s="56"/>
      <c r="AC318" s="44"/>
      <c r="AD318" s="72"/>
      <c r="AE318" s="56"/>
      <c r="AF318" s="45"/>
      <c r="AG318" s="72"/>
      <c r="AH318" s="56"/>
      <c r="AI318" s="45"/>
      <c r="AJ318" s="13"/>
      <c r="AK318" s="12"/>
      <c r="AL318" s="12"/>
      <c r="AM318" s="24"/>
      <c r="AO318" s="12"/>
      <c r="AP318" s="13"/>
      <c r="AQ318" s="13"/>
      <c r="AR318" s="13">
        <v>2.84</v>
      </c>
      <c r="AS318" s="13"/>
      <c r="AT318" s="3"/>
      <c r="AU318" s="2"/>
      <c r="AV318" s="2"/>
      <c r="AY318" s="2"/>
    </row>
    <row r="319" spans="1:51" x14ac:dyDescent="0.25">
      <c r="A319" s="1" t="s">
        <v>2</v>
      </c>
      <c r="B319" s="2">
        <v>2.69</v>
      </c>
      <c r="C319" s="74">
        <f t="shared" si="32"/>
        <v>2.72601</v>
      </c>
      <c r="D319" s="70">
        <v>-111.121</v>
      </c>
      <c r="E319" s="10">
        <v>42.668999999999997</v>
      </c>
      <c r="F319" s="17">
        <v>1</v>
      </c>
      <c r="G319" s="1">
        <v>1985</v>
      </c>
      <c r="H319">
        <v>12</v>
      </c>
      <c r="I319">
        <v>3</v>
      </c>
      <c r="J319">
        <v>4</v>
      </c>
      <c r="K319">
        <v>54</v>
      </c>
      <c r="L319">
        <v>16.100000000000001</v>
      </c>
      <c r="M319" s="73">
        <f t="shared" si="33"/>
        <v>0.22500000000000001</v>
      </c>
      <c r="N319" s="2">
        <v>0.01</v>
      </c>
      <c r="O319" s="3" t="s">
        <v>235</v>
      </c>
      <c r="P319" s="80"/>
      <c r="Q319" s="67">
        <f t="shared" si="40"/>
        <v>2.72601</v>
      </c>
      <c r="R319" s="72">
        <f t="shared" si="41"/>
        <v>0.22500000000000001</v>
      </c>
      <c r="S319" s="44"/>
      <c r="T319" s="14"/>
      <c r="V319" s="56"/>
      <c r="W319" s="58">
        <v>2.69</v>
      </c>
      <c r="X319" s="72">
        <v>0.22500000000000001</v>
      </c>
      <c r="Y319" s="56">
        <f t="shared" si="39"/>
        <v>2.72601</v>
      </c>
      <c r="Z319" s="42"/>
      <c r="AA319" s="72"/>
      <c r="AB319" s="56"/>
      <c r="AC319" s="44"/>
      <c r="AD319" s="72"/>
      <c r="AE319" s="56"/>
      <c r="AF319" s="45"/>
      <c r="AG319" s="72"/>
      <c r="AH319" s="56"/>
      <c r="AI319" s="45"/>
      <c r="AJ319" s="13"/>
      <c r="AK319" s="12"/>
      <c r="AL319" s="12"/>
      <c r="AM319" s="24"/>
      <c r="AO319" s="12"/>
      <c r="AP319" s="13"/>
      <c r="AQ319" s="13"/>
      <c r="AR319" s="13">
        <v>2.69</v>
      </c>
      <c r="AS319" s="13"/>
      <c r="AT319" s="3"/>
      <c r="AU319" s="2"/>
      <c r="AV319" s="2"/>
      <c r="AY319" s="2"/>
    </row>
    <row r="320" spans="1:51" x14ac:dyDescent="0.25">
      <c r="A320" s="1" t="s">
        <v>2</v>
      </c>
      <c r="B320" s="2">
        <v>2.64</v>
      </c>
      <c r="C320" s="74">
        <f t="shared" si="32"/>
        <v>2.6795599999999999</v>
      </c>
      <c r="D320" s="70">
        <v>-110.81100000000001</v>
      </c>
      <c r="E320" s="10">
        <v>43.118000000000002</v>
      </c>
      <c r="F320" s="17">
        <v>1</v>
      </c>
      <c r="G320" s="1">
        <v>1985</v>
      </c>
      <c r="H320">
        <v>12</v>
      </c>
      <c r="I320">
        <v>5</v>
      </c>
      <c r="J320">
        <v>4</v>
      </c>
      <c r="K320">
        <v>13</v>
      </c>
      <c r="L320">
        <v>13.8</v>
      </c>
      <c r="M320" s="73">
        <f t="shared" si="33"/>
        <v>0.22500000000000001</v>
      </c>
      <c r="N320" s="2">
        <v>0.01</v>
      </c>
      <c r="O320" s="3" t="s">
        <v>235</v>
      </c>
      <c r="P320" s="80"/>
      <c r="Q320" s="67">
        <f t="shared" si="40"/>
        <v>2.6795599999999999</v>
      </c>
      <c r="R320" s="72">
        <f t="shared" si="41"/>
        <v>0.22500000000000001</v>
      </c>
      <c r="S320" s="44"/>
      <c r="T320" s="14"/>
      <c r="V320" s="56"/>
      <c r="W320" s="58">
        <v>2.64</v>
      </c>
      <c r="X320" s="72">
        <v>0.22500000000000001</v>
      </c>
      <c r="Y320" s="56">
        <f t="shared" si="39"/>
        <v>2.6795599999999999</v>
      </c>
      <c r="Z320" s="42"/>
      <c r="AA320" s="72"/>
      <c r="AB320" s="56"/>
      <c r="AC320" s="44"/>
      <c r="AD320" s="72"/>
      <c r="AE320" s="56"/>
      <c r="AF320" s="45"/>
      <c r="AG320" s="72"/>
      <c r="AH320" s="56"/>
      <c r="AI320" s="45"/>
      <c r="AJ320" s="13"/>
      <c r="AK320" s="12"/>
      <c r="AL320" s="12"/>
      <c r="AM320" s="24"/>
      <c r="AO320" s="12"/>
      <c r="AP320" s="13"/>
      <c r="AQ320" s="13"/>
      <c r="AR320" s="13">
        <v>2.64</v>
      </c>
      <c r="AS320" s="13"/>
      <c r="AT320" s="3"/>
      <c r="AU320" s="2"/>
      <c r="AV320" s="2"/>
      <c r="AY320" s="2"/>
    </row>
    <row r="321" spans="1:52" x14ac:dyDescent="0.25">
      <c r="A321" s="1" t="s">
        <v>2</v>
      </c>
      <c r="B321" s="31">
        <v>3.52</v>
      </c>
      <c r="C321" s="74">
        <f t="shared" si="32"/>
        <v>3.49708</v>
      </c>
      <c r="D321" s="70">
        <v>-108.712</v>
      </c>
      <c r="E321" s="10">
        <v>41.82</v>
      </c>
      <c r="F321" s="17">
        <v>4</v>
      </c>
      <c r="G321" s="1">
        <v>1985</v>
      </c>
      <c r="H321">
        <v>12</v>
      </c>
      <c r="I321">
        <v>7</v>
      </c>
      <c r="J321">
        <v>0</v>
      </c>
      <c r="K321">
        <v>1</v>
      </c>
      <c r="L321">
        <v>4.4000000000000004</v>
      </c>
      <c r="M321" s="73">
        <f t="shared" si="33"/>
        <v>0.22500000000000001</v>
      </c>
      <c r="N321" s="2">
        <v>0.01</v>
      </c>
      <c r="O321" s="3" t="s">
        <v>235</v>
      </c>
      <c r="P321" s="80"/>
      <c r="Q321" s="67">
        <f t="shared" si="40"/>
        <v>3.49708</v>
      </c>
      <c r="R321" s="72">
        <f t="shared" si="41"/>
        <v>0.22500000000000001</v>
      </c>
      <c r="S321" s="44"/>
      <c r="T321" s="14"/>
      <c r="V321" s="56"/>
      <c r="W321" s="58">
        <v>3.52</v>
      </c>
      <c r="X321" s="72">
        <v>0.22500000000000001</v>
      </c>
      <c r="Y321" s="56">
        <f t="shared" si="39"/>
        <v>3.49708</v>
      </c>
      <c r="Z321" s="42"/>
      <c r="AA321" s="72"/>
      <c r="AB321" s="56"/>
      <c r="AC321" s="44"/>
      <c r="AD321" s="72"/>
      <c r="AE321" s="56"/>
      <c r="AF321" s="45"/>
      <c r="AG321" s="72"/>
      <c r="AH321" s="56"/>
      <c r="AI321" s="45"/>
      <c r="AJ321" s="13"/>
      <c r="AK321" s="12"/>
      <c r="AL321" s="12"/>
      <c r="AM321" s="24"/>
      <c r="AO321" s="12"/>
      <c r="AP321" s="13"/>
      <c r="AQ321" s="13"/>
      <c r="AR321" s="24">
        <v>3.52</v>
      </c>
      <c r="AS321" s="13"/>
      <c r="AT321" s="3"/>
      <c r="AU321" s="2"/>
      <c r="AV321" s="2"/>
      <c r="AY321" s="2"/>
    </row>
    <row r="322" spans="1:52" s="23" customFormat="1" x14ac:dyDescent="0.25">
      <c r="A322" s="1" t="s">
        <v>2</v>
      </c>
      <c r="B322" s="31">
        <v>2.5</v>
      </c>
      <c r="C322" s="74">
        <f t="shared" ref="C322:C335" si="42">Q322</f>
        <v>2.5495000000000001</v>
      </c>
      <c r="D322" s="70">
        <v>-111.452</v>
      </c>
      <c r="E322" s="10">
        <v>42.521000000000001</v>
      </c>
      <c r="F322" s="17">
        <v>0</v>
      </c>
      <c r="G322" s="1">
        <v>1985</v>
      </c>
      <c r="H322">
        <v>12</v>
      </c>
      <c r="I322">
        <v>18</v>
      </c>
      <c r="J322">
        <v>3</v>
      </c>
      <c r="K322">
        <v>24</v>
      </c>
      <c r="L322">
        <v>7.8</v>
      </c>
      <c r="M322" s="73">
        <f t="shared" ref="M322:M335" si="43">R322</f>
        <v>0.22500000000000001</v>
      </c>
      <c r="N322" s="2">
        <v>0.01</v>
      </c>
      <c r="O322" s="3" t="s">
        <v>235</v>
      </c>
      <c r="P322" s="80"/>
      <c r="Q322" s="67">
        <f t="shared" si="40"/>
        <v>2.5495000000000001</v>
      </c>
      <c r="R322" s="72">
        <f t="shared" si="41"/>
        <v>0.22500000000000001</v>
      </c>
      <c r="S322" s="44"/>
      <c r="T322" s="14"/>
      <c r="U322" s="72"/>
      <c r="V322" s="56"/>
      <c r="W322" s="58">
        <v>2.5</v>
      </c>
      <c r="X322" s="72">
        <v>0.22500000000000001</v>
      </c>
      <c r="Y322" s="56">
        <f t="shared" si="39"/>
        <v>2.5495000000000001</v>
      </c>
      <c r="Z322" s="42"/>
      <c r="AA322" s="72"/>
      <c r="AB322" s="56"/>
      <c r="AC322" s="44"/>
      <c r="AD322" s="72"/>
      <c r="AE322" s="56"/>
      <c r="AF322" s="45"/>
      <c r="AG322" s="72"/>
      <c r="AH322" s="56"/>
      <c r="AI322" s="45"/>
      <c r="AJ322" s="13"/>
      <c r="AK322" s="12"/>
      <c r="AL322" s="12"/>
      <c r="AM322" s="24"/>
      <c r="AN322" s="12"/>
      <c r="AO322" s="12"/>
      <c r="AP322" s="13"/>
      <c r="AQ322" s="13"/>
      <c r="AR322" s="24">
        <v>2.5</v>
      </c>
      <c r="AS322" s="13"/>
      <c r="AT322" s="3"/>
      <c r="AU322" s="2"/>
      <c r="AV322" s="2"/>
      <c r="AW322"/>
      <c r="AX322"/>
      <c r="AY322" s="2"/>
      <c r="AZ322"/>
    </row>
    <row r="323" spans="1:52" x14ac:dyDescent="0.25">
      <c r="A323" s="1" t="s">
        <v>2</v>
      </c>
      <c r="B323" s="31">
        <v>3.24</v>
      </c>
      <c r="C323" s="74">
        <f t="shared" si="42"/>
        <v>3.2369600000000003</v>
      </c>
      <c r="D323" s="70">
        <v>-108.685</v>
      </c>
      <c r="E323" s="10">
        <v>41.795000000000002</v>
      </c>
      <c r="F323" s="17">
        <v>7</v>
      </c>
      <c r="G323" s="1">
        <v>1985</v>
      </c>
      <c r="H323">
        <v>12</v>
      </c>
      <c r="I323">
        <v>20</v>
      </c>
      <c r="J323">
        <v>19</v>
      </c>
      <c r="K323">
        <v>59</v>
      </c>
      <c r="L323">
        <v>52.8</v>
      </c>
      <c r="M323" s="73">
        <f t="shared" si="43"/>
        <v>0.22500000000000001</v>
      </c>
      <c r="N323" s="2">
        <v>0.01</v>
      </c>
      <c r="O323" s="3" t="s">
        <v>235</v>
      </c>
      <c r="P323" s="80"/>
      <c r="Q323" s="67">
        <f t="shared" si="40"/>
        <v>3.2369600000000003</v>
      </c>
      <c r="R323" s="72">
        <f t="shared" si="41"/>
        <v>0.22500000000000001</v>
      </c>
      <c r="S323" s="44"/>
      <c r="T323" s="14"/>
      <c r="V323" s="56"/>
      <c r="W323" s="58">
        <v>3.24</v>
      </c>
      <c r="X323" s="72">
        <v>0.22500000000000001</v>
      </c>
      <c r="Y323" s="56">
        <f t="shared" si="39"/>
        <v>3.2369600000000003</v>
      </c>
      <c r="Z323" s="42"/>
      <c r="AA323" s="72"/>
      <c r="AB323" s="56"/>
      <c r="AC323" s="44"/>
      <c r="AD323" s="72"/>
      <c r="AE323" s="56"/>
      <c r="AF323" s="45"/>
      <c r="AG323" s="72"/>
      <c r="AH323" s="56"/>
      <c r="AI323" s="45"/>
      <c r="AJ323" s="13"/>
      <c r="AK323" s="12"/>
      <c r="AL323" s="12"/>
      <c r="AM323" s="24"/>
      <c r="AO323" s="12"/>
      <c r="AP323" s="13"/>
      <c r="AQ323" s="13"/>
      <c r="AR323" s="24">
        <v>3.24</v>
      </c>
      <c r="AS323" s="13"/>
      <c r="AT323" s="3"/>
      <c r="AU323" s="2"/>
      <c r="AV323" s="2"/>
      <c r="AY323" s="2"/>
    </row>
    <row r="324" spans="1:52" x14ac:dyDescent="0.25">
      <c r="A324" s="1" t="s">
        <v>2</v>
      </c>
      <c r="B324" s="2">
        <v>3.04</v>
      </c>
      <c r="C324" s="74">
        <f t="shared" si="42"/>
        <v>3.170493675440714</v>
      </c>
      <c r="D324" s="70">
        <v>-111.33</v>
      </c>
      <c r="E324" s="10">
        <v>42.548000000000002</v>
      </c>
      <c r="F324" s="17">
        <v>2</v>
      </c>
      <c r="G324" s="1">
        <v>1986</v>
      </c>
      <c r="H324">
        <v>2</v>
      </c>
      <c r="I324">
        <v>17</v>
      </c>
      <c r="J324">
        <v>8</v>
      </c>
      <c r="K324">
        <v>53</v>
      </c>
      <c r="L324">
        <v>39.299999999999997</v>
      </c>
      <c r="M324" s="73">
        <f t="shared" si="43"/>
        <v>0.16083765575665815</v>
      </c>
      <c r="N324" s="2">
        <v>0.01</v>
      </c>
      <c r="O324" s="3" t="s">
        <v>236</v>
      </c>
      <c r="P324" s="76">
        <f>1/((1/X324^2)+(1/AA324^2))</f>
        <v>2.586875150929727E-2</v>
      </c>
      <c r="Q324" s="67">
        <f>(P324/X324^2*Y324)+(P324/AA324^2*AB324)</f>
        <v>3.170493675440714</v>
      </c>
      <c r="R324" s="72">
        <f>SQRT(P324)</f>
        <v>0.16083765575665815</v>
      </c>
      <c r="S324" s="44"/>
      <c r="T324" s="14"/>
      <c r="V324" s="56"/>
      <c r="W324" s="58">
        <v>3.04</v>
      </c>
      <c r="X324" s="72">
        <v>0.22500000000000001</v>
      </c>
      <c r="Y324" s="56">
        <f t="shared" si="39"/>
        <v>3.0511599999999999</v>
      </c>
      <c r="Z324" s="58">
        <v>3</v>
      </c>
      <c r="AA324" s="72">
        <v>0.23</v>
      </c>
      <c r="AB324" s="56">
        <f>0.791*(Z324+0.09)+0.851</f>
        <v>3.2951899999999998</v>
      </c>
      <c r="AC324" s="44"/>
      <c r="AD324" s="72"/>
      <c r="AE324" s="56"/>
      <c r="AF324" s="45"/>
      <c r="AG324" s="72"/>
      <c r="AH324" s="56"/>
      <c r="AI324" s="45" t="s">
        <v>75</v>
      </c>
      <c r="AJ324" s="13"/>
      <c r="AK324" s="12"/>
      <c r="AL324" s="12"/>
      <c r="AM324" s="24">
        <v>3</v>
      </c>
      <c r="AO324" s="12"/>
      <c r="AP324" s="13"/>
      <c r="AQ324" s="13"/>
      <c r="AR324" s="13">
        <v>3.04</v>
      </c>
      <c r="AS324" s="13"/>
      <c r="AT324" s="3"/>
      <c r="AU324" s="2"/>
      <c r="AV324" s="2"/>
      <c r="AY324" s="2"/>
    </row>
    <row r="325" spans="1:52" x14ac:dyDescent="0.25">
      <c r="A325" s="1" t="s">
        <v>1</v>
      </c>
      <c r="B325" s="2">
        <v>2.8</v>
      </c>
      <c r="C325" s="74">
        <f t="shared" si="42"/>
        <v>3.0361670200434672</v>
      </c>
      <c r="D325" s="70">
        <v>-111.224</v>
      </c>
      <c r="E325" s="10">
        <v>43.081000000000003</v>
      </c>
      <c r="F325" s="17">
        <v>5</v>
      </c>
      <c r="G325" s="1">
        <v>1986</v>
      </c>
      <c r="H325">
        <v>2</v>
      </c>
      <c r="I325">
        <v>24</v>
      </c>
      <c r="J325">
        <v>3</v>
      </c>
      <c r="K325">
        <v>13</v>
      </c>
      <c r="L325">
        <v>33</v>
      </c>
      <c r="M325" s="73">
        <f t="shared" si="43"/>
        <v>0.16083765575665815</v>
      </c>
      <c r="N325" s="2">
        <v>0.01</v>
      </c>
      <c r="O325" s="3" t="s">
        <v>236</v>
      </c>
      <c r="P325" s="76">
        <f>1/((1/X325^2)+(1/AA325^2))</f>
        <v>2.586875150929727E-2</v>
      </c>
      <c r="Q325" s="67">
        <f>(P325/X325^2*Y325)+(P325/AA325^2*AB325)</f>
        <v>3.0361670200434672</v>
      </c>
      <c r="R325" s="72">
        <f>SQRT(P325)</f>
        <v>0.16083765575665815</v>
      </c>
      <c r="S325" s="44"/>
      <c r="T325" s="14"/>
      <c r="V325" s="56"/>
      <c r="W325" s="58">
        <v>2.92</v>
      </c>
      <c r="X325" s="72">
        <v>0.22500000000000001</v>
      </c>
      <c r="Y325" s="56">
        <f t="shared" si="39"/>
        <v>2.9396800000000001</v>
      </c>
      <c r="Z325" s="58">
        <v>2.8</v>
      </c>
      <c r="AA325" s="72">
        <v>0.23</v>
      </c>
      <c r="AB325" s="56">
        <f>0.791*(Z325+0.09)+0.851</f>
        <v>3.1369899999999999</v>
      </c>
      <c r="AC325" s="44"/>
      <c r="AD325" s="72"/>
      <c r="AE325" s="56"/>
      <c r="AF325" s="45"/>
      <c r="AG325" s="72"/>
      <c r="AH325" s="56"/>
      <c r="AI325" s="45" t="s">
        <v>44</v>
      </c>
      <c r="AJ325" s="13">
        <v>0</v>
      </c>
      <c r="AK325" s="12">
        <v>0</v>
      </c>
      <c r="AL325" s="12">
        <v>0</v>
      </c>
      <c r="AM325" s="24">
        <v>2.8</v>
      </c>
      <c r="AO325" s="12">
        <v>457</v>
      </c>
      <c r="AP325" s="13">
        <v>3</v>
      </c>
      <c r="AQ325" s="13"/>
      <c r="AR325" s="13">
        <v>2.92</v>
      </c>
      <c r="AS325" s="13"/>
      <c r="AT325" s="3"/>
      <c r="AU325" s="2"/>
      <c r="AV325" s="2"/>
      <c r="AY325" s="2"/>
    </row>
    <row r="326" spans="1:52" x14ac:dyDescent="0.25">
      <c r="A326" s="1" t="s">
        <v>2</v>
      </c>
      <c r="B326" s="2">
        <v>2.71</v>
      </c>
      <c r="C326" s="74">
        <f t="shared" si="42"/>
        <v>2.7445900000000001</v>
      </c>
      <c r="D326" s="70">
        <v>-110.95099999999999</v>
      </c>
      <c r="E326" s="10">
        <v>43.216999999999999</v>
      </c>
      <c r="F326" s="17">
        <v>4</v>
      </c>
      <c r="G326" s="1">
        <v>1986</v>
      </c>
      <c r="H326">
        <v>3</v>
      </c>
      <c r="I326">
        <v>17</v>
      </c>
      <c r="J326">
        <v>23</v>
      </c>
      <c r="K326">
        <v>18</v>
      </c>
      <c r="L326">
        <v>14.1</v>
      </c>
      <c r="M326" s="73">
        <f t="shared" si="43"/>
        <v>0.22500000000000001</v>
      </c>
      <c r="N326" s="2">
        <v>0.01</v>
      </c>
      <c r="O326" s="3" t="s">
        <v>235</v>
      </c>
      <c r="P326" s="80"/>
      <c r="Q326" s="67">
        <f>Y326</f>
        <v>2.7445900000000001</v>
      </c>
      <c r="R326" s="72">
        <f>X326</f>
        <v>0.22500000000000001</v>
      </c>
      <c r="S326" s="44"/>
      <c r="T326" s="14"/>
      <c r="V326" s="56"/>
      <c r="W326" s="58">
        <v>2.71</v>
      </c>
      <c r="X326" s="72">
        <v>0.22500000000000001</v>
      </c>
      <c r="Y326" s="56">
        <f t="shared" si="39"/>
        <v>2.7445900000000001</v>
      </c>
      <c r="Z326" s="42"/>
      <c r="AA326" s="72"/>
      <c r="AB326" s="56"/>
      <c r="AC326" s="44"/>
      <c r="AD326" s="72"/>
      <c r="AE326" s="56"/>
      <c r="AF326" s="45"/>
      <c r="AG326" s="72"/>
      <c r="AH326" s="56"/>
      <c r="AI326" s="45"/>
      <c r="AJ326" s="13"/>
      <c r="AK326" s="12"/>
      <c r="AL326" s="12"/>
      <c r="AM326" s="24"/>
      <c r="AO326" s="12"/>
      <c r="AP326" s="13"/>
      <c r="AQ326" s="13"/>
      <c r="AR326" s="13">
        <v>2.71</v>
      </c>
      <c r="AS326" s="13"/>
      <c r="AT326" s="3"/>
      <c r="AU326" s="2"/>
      <c r="AV326" s="2"/>
      <c r="AY326" s="2"/>
    </row>
    <row r="327" spans="1:52" x14ac:dyDescent="0.25">
      <c r="A327" s="1" t="s">
        <v>1</v>
      </c>
      <c r="B327" s="2">
        <v>3.5</v>
      </c>
      <c r="C327" s="74">
        <f t="shared" si="42"/>
        <v>3.5537810697899053</v>
      </c>
      <c r="D327" s="70">
        <v>-111.15300000000001</v>
      </c>
      <c r="E327" s="10">
        <v>42.792999999999999</v>
      </c>
      <c r="F327" s="17">
        <v>5</v>
      </c>
      <c r="G327" s="1">
        <v>1986</v>
      </c>
      <c r="H327">
        <v>6</v>
      </c>
      <c r="I327">
        <v>21</v>
      </c>
      <c r="J327">
        <v>20</v>
      </c>
      <c r="K327">
        <v>30</v>
      </c>
      <c r="L327">
        <v>53.5</v>
      </c>
      <c r="M327" s="73">
        <f t="shared" si="43"/>
        <v>0.16083765575665815</v>
      </c>
      <c r="N327" s="2">
        <v>0.01</v>
      </c>
      <c r="O327" s="3" t="s">
        <v>236</v>
      </c>
      <c r="P327" s="76">
        <f>1/((1/X327^2)+(1/AA327^2))</f>
        <v>2.586875150929727E-2</v>
      </c>
      <c r="Q327" s="67">
        <f>(P327/X327^2*Y327)+(P327/AA327^2*AB327)</f>
        <v>3.5537810697899053</v>
      </c>
      <c r="R327" s="72">
        <f>SQRT(P327)</f>
        <v>0.16083765575665815</v>
      </c>
      <c r="S327" s="44"/>
      <c r="T327" s="14"/>
      <c r="V327" s="56"/>
      <c r="W327" s="58">
        <v>3.44</v>
      </c>
      <c r="X327" s="72">
        <v>0.22500000000000001</v>
      </c>
      <c r="Y327" s="56">
        <f t="shared" si="39"/>
        <v>3.4227599999999998</v>
      </c>
      <c r="Z327" s="58">
        <v>3.5</v>
      </c>
      <c r="AA327" s="72">
        <v>0.23</v>
      </c>
      <c r="AB327" s="56">
        <f>0.791*(Z327+0.09)+0.851</f>
        <v>3.69069</v>
      </c>
      <c r="AC327" s="44"/>
      <c r="AD327" s="72"/>
      <c r="AE327" s="56"/>
      <c r="AF327" s="45"/>
      <c r="AG327" s="72"/>
      <c r="AH327" s="56"/>
      <c r="AI327" s="45" t="s">
        <v>43</v>
      </c>
      <c r="AJ327" s="13">
        <v>0</v>
      </c>
      <c r="AK327" s="12">
        <v>0</v>
      </c>
      <c r="AL327" s="12">
        <v>0</v>
      </c>
      <c r="AM327" s="24">
        <v>3.5</v>
      </c>
      <c r="AO327" s="12">
        <v>457</v>
      </c>
      <c r="AP327" s="13">
        <v>3</v>
      </c>
      <c r="AQ327" s="13"/>
      <c r="AR327" s="13">
        <v>3.44</v>
      </c>
      <c r="AS327" s="13"/>
      <c r="AT327" s="3"/>
      <c r="AU327" s="2"/>
      <c r="AV327" s="2"/>
      <c r="AY327" s="2"/>
    </row>
    <row r="328" spans="1:52" x14ac:dyDescent="0.25">
      <c r="A328" s="1" t="s">
        <v>1</v>
      </c>
      <c r="B328" s="2">
        <v>3.3</v>
      </c>
      <c r="C328" s="74">
        <f t="shared" si="42"/>
        <v>3.1441240304274323</v>
      </c>
      <c r="D328" s="70">
        <v>-111.09</v>
      </c>
      <c r="E328" s="10">
        <v>43.247999999999998</v>
      </c>
      <c r="F328" s="17">
        <v>5</v>
      </c>
      <c r="G328" s="1">
        <v>1986</v>
      </c>
      <c r="H328">
        <v>7</v>
      </c>
      <c r="I328">
        <v>7</v>
      </c>
      <c r="J328">
        <v>11</v>
      </c>
      <c r="K328">
        <v>53</v>
      </c>
      <c r="L328">
        <v>17.2</v>
      </c>
      <c r="M328" s="73">
        <f t="shared" si="43"/>
        <v>0.16083765575665815</v>
      </c>
      <c r="N328" s="2">
        <v>0.01</v>
      </c>
      <c r="O328" s="3" t="s">
        <v>236</v>
      </c>
      <c r="P328" s="76">
        <f>1/((1/X328^2)+(1/AA328^2))</f>
        <v>2.586875150929727E-2</v>
      </c>
      <c r="Q328" s="67">
        <f>(P328/X328^2*Y328)+(P328/AA328^2*AB328)</f>
        <v>3.1441240304274323</v>
      </c>
      <c r="R328" s="72">
        <f>SQRT(P328)</f>
        <v>0.16083765575665815</v>
      </c>
      <c r="S328" s="44"/>
      <c r="T328" s="14"/>
      <c r="V328" s="56"/>
      <c r="W328" s="58">
        <v>2.74</v>
      </c>
      <c r="X328" s="72">
        <v>0.22500000000000001</v>
      </c>
      <c r="Y328" s="56">
        <f t="shared" si="39"/>
        <v>2.7724600000000001</v>
      </c>
      <c r="Z328" s="58">
        <v>3.3</v>
      </c>
      <c r="AA328" s="72">
        <v>0.23</v>
      </c>
      <c r="AB328" s="56">
        <f>0.791*(Z328+0.09)+0.851</f>
        <v>3.5324899999999997</v>
      </c>
      <c r="AC328" s="44"/>
      <c r="AD328" s="72"/>
      <c r="AE328" s="56"/>
      <c r="AF328" s="45"/>
      <c r="AG328" s="72"/>
      <c r="AH328" s="56"/>
      <c r="AI328" s="45" t="s">
        <v>36</v>
      </c>
      <c r="AJ328" s="13">
        <v>0</v>
      </c>
      <c r="AK328" s="12">
        <v>0</v>
      </c>
      <c r="AL328" s="12">
        <v>0</v>
      </c>
      <c r="AM328" s="24">
        <v>3.3</v>
      </c>
      <c r="AO328" s="12">
        <v>457</v>
      </c>
      <c r="AP328" s="13"/>
      <c r="AQ328" s="13"/>
      <c r="AR328" s="13">
        <v>2.74</v>
      </c>
      <c r="AS328" s="13"/>
      <c r="AT328" s="3"/>
      <c r="AU328" s="2"/>
      <c r="AV328" s="2"/>
      <c r="AY328" s="2"/>
    </row>
    <row r="329" spans="1:52" x14ac:dyDescent="0.25">
      <c r="A329" s="1" t="s">
        <v>2</v>
      </c>
      <c r="B329" s="2">
        <v>3.13</v>
      </c>
      <c r="C329" s="74">
        <f t="shared" si="42"/>
        <v>3.1347700000000001</v>
      </c>
      <c r="D329" s="70">
        <v>-111.654</v>
      </c>
      <c r="E329" s="10">
        <v>42.670999999999999</v>
      </c>
      <c r="F329" s="17">
        <v>2</v>
      </c>
      <c r="G329" s="1">
        <v>1986</v>
      </c>
      <c r="H329">
        <v>11</v>
      </c>
      <c r="I329">
        <v>13</v>
      </c>
      <c r="J329">
        <v>17</v>
      </c>
      <c r="K329">
        <v>5</v>
      </c>
      <c r="L329">
        <v>34.5</v>
      </c>
      <c r="M329" s="73">
        <f t="shared" si="43"/>
        <v>0.22500000000000001</v>
      </c>
      <c r="N329" s="2">
        <v>0.01</v>
      </c>
      <c r="O329" s="3" t="s">
        <v>235</v>
      </c>
      <c r="P329" s="80"/>
      <c r="Q329" s="67">
        <f>Y329</f>
        <v>3.1347700000000001</v>
      </c>
      <c r="R329" s="72">
        <f>X329</f>
        <v>0.22500000000000001</v>
      </c>
      <c r="S329" s="44"/>
      <c r="T329" s="14"/>
      <c r="V329" s="56"/>
      <c r="W329" s="58">
        <v>3.13</v>
      </c>
      <c r="X329" s="72">
        <v>0.22500000000000001</v>
      </c>
      <c r="Y329" s="56">
        <f t="shared" si="39"/>
        <v>3.1347700000000001</v>
      </c>
      <c r="Z329" s="42"/>
      <c r="AA329" s="72"/>
      <c r="AB329" s="56"/>
      <c r="AC329" s="44"/>
      <c r="AD329" s="72"/>
      <c r="AE329" s="56"/>
      <c r="AF329" s="45"/>
      <c r="AG329" s="72"/>
      <c r="AH329" s="56"/>
      <c r="AI329" s="45"/>
      <c r="AJ329" s="13"/>
      <c r="AK329" s="12"/>
      <c r="AL329" s="12"/>
      <c r="AM329" s="24"/>
      <c r="AO329" s="12"/>
      <c r="AP329" s="13"/>
      <c r="AQ329" s="13"/>
      <c r="AR329" s="13">
        <v>3.13</v>
      </c>
      <c r="AS329" s="13"/>
      <c r="AT329" s="3"/>
      <c r="AU329" s="2"/>
      <c r="AV329" s="2"/>
      <c r="AY329" s="2"/>
    </row>
    <row r="330" spans="1:52" x14ac:dyDescent="0.25">
      <c r="A330" s="1" t="s">
        <v>2</v>
      </c>
      <c r="B330" s="2">
        <v>3.01</v>
      </c>
      <c r="C330" s="74">
        <f t="shared" si="42"/>
        <v>3.2722950712388306</v>
      </c>
      <c r="D330" s="70">
        <v>-111.645</v>
      </c>
      <c r="E330" s="10">
        <v>42.697000000000003</v>
      </c>
      <c r="F330" s="17">
        <v>1</v>
      </c>
      <c r="G330" s="1">
        <v>1986</v>
      </c>
      <c r="H330">
        <v>11</v>
      </c>
      <c r="I330">
        <v>15</v>
      </c>
      <c r="J330">
        <v>9</v>
      </c>
      <c r="K330">
        <v>0</v>
      </c>
      <c r="L330">
        <v>13.9</v>
      </c>
      <c r="M330" s="73">
        <f t="shared" si="43"/>
        <v>0.16083765575665815</v>
      </c>
      <c r="N330" s="2">
        <v>0.01</v>
      </c>
      <c r="O330" s="3" t="s">
        <v>236</v>
      </c>
      <c r="P330" s="76">
        <f>1/((1/X330^2)+(1/AA330^2))</f>
        <v>2.586875150929727E-2</v>
      </c>
      <c r="Q330" s="67">
        <f>(P330/X330^2*Y330)+(P330/AA330^2*AB330)</f>
        <v>3.2722950712388306</v>
      </c>
      <c r="R330" s="72">
        <f>SQRT(P330)</f>
        <v>0.16083765575665815</v>
      </c>
      <c r="S330" s="44"/>
      <c r="T330" s="14"/>
      <c r="V330" s="56"/>
      <c r="W330" s="58">
        <v>3.01</v>
      </c>
      <c r="X330" s="72">
        <v>0.22500000000000001</v>
      </c>
      <c r="Y330" s="56">
        <f t="shared" si="39"/>
        <v>3.0232899999999998</v>
      </c>
      <c r="Z330" s="58">
        <v>3.3</v>
      </c>
      <c r="AA330" s="72">
        <v>0.23</v>
      </c>
      <c r="AB330" s="56">
        <f>0.791*(Z330+0.09)+0.851</f>
        <v>3.5324899999999997</v>
      </c>
      <c r="AC330" s="44"/>
      <c r="AD330" s="72"/>
      <c r="AE330" s="56"/>
      <c r="AF330" s="45"/>
      <c r="AG330" s="72"/>
      <c r="AH330" s="56"/>
      <c r="AI330" s="45" t="s">
        <v>95</v>
      </c>
      <c r="AJ330" s="13"/>
      <c r="AK330" s="12"/>
      <c r="AL330" s="12"/>
      <c r="AM330" s="24">
        <v>3.3</v>
      </c>
      <c r="AO330" s="12"/>
      <c r="AP330" s="13"/>
      <c r="AQ330" s="13"/>
      <c r="AR330" s="13">
        <v>3.01</v>
      </c>
      <c r="AS330" s="13"/>
      <c r="AT330" s="3"/>
      <c r="AU330" s="2"/>
      <c r="AV330" s="2"/>
      <c r="AY330" s="2"/>
    </row>
    <row r="331" spans="1:52" x14ac:dyDescent="0.25">
      <c r="A331" s="1" t="s">
        <v>1</v>
      </c>
      <c r="B331" s="2">
        <v>3.9</v>
      </c>
      <c r="C331" s="74">
        <f t="shared" si="42"/>
        <v>3.7749636247283256</v>
      </c>
      <c r="D331" s="70">
        <v>-110.812</v>
      </c>
      <c r="E331" s="10">
        <v>43.155999999999999</v>
      </c>
      <c r="F331" s="17">
        <v>5</v>
      </c>
      <c r="G331" s="1">
        <v>1986</v>
      </c>
      <c r="H331">
        <v>11</v>
      </c>
      <c r="I331">
        <v>17</v>
      </c>
      <c r="J331">
        <v>8</v>
      </c>
      <c r="K331">
        <v>34</v>
      </c>
      <c r="L331">
        <v>13.3</v>
      </c>
      <c r="M331" s="73">
        <f t="shared" si="43"/>
        <v>0.16083765575665815</v>
      </c>
      <c r="N331" s="2">
        <v>0.01</v>
      </c>
      <c r="O331" s="3" t="s">
        <v>236</v>
      </c>
      <c r="P331" s="76">
        <f>1/((1/X331^2)+(1/AA331^2))</f>
        <v>2.586875150929727E-2</v>
      </c>
      <c r="Q331" s="67">
        <f>(P331/X331^2*Y331)+(P331/AA331^2*AB331)</f>
        <v>3.7749636247283256</v>
      </c>
      <c r="R331" s="72">
        <f>SQRT(P331)</f>
        <v>0.16083765575665815</v>
      </c>
      <c r="S331" s="44"/>
      <c r="T331" s="14"/>
      <c r="V331" s="56"/>
      <c r="W331" s="58">
        <v>3.58</v>
      </c>
      <c r="X331" s="72">
        <v>0.22500000000000001</v>
      </c>
      <c r="Y331" s="56">
        <f t="shared" si="39"/>
        <v>3.5528200000000001</v>
      </c>
      <c r="Z331" s="58">
        <v>3.9</v>
      </c>
      <c r="AA331" s="72">
        <v>0.23</v>
      </c>
      <c r="AB331" s="56">
        <f>0.791*(Z331+0.09)+0.851</f>
        <v>4.0070899999999998</v>
      </c>
      <c r="AC331" s="44"/>
      <c r="AD331" s="72"/>
      <c r="AE331" s="56"/>
      <c r="AF331" s="45"/>
      <c r="AG331" s="72"/>
      <c r="AH331" s="56"/>
      <c r="AI331" s="45" t="s">
        <v>14</v>
      </c>
      <c r="AJ331" s="13">
        <v>0</v>
      </c>
      <c r="AK331" s="12">
        <v>0</v>
      </c>
      <c r="AL331" s="12">
        <v>0</v>
      </c>
      <c r="AM331" s="24">
        <v>3.9</v>
      </c>
      <c r="AO331" s="12">
        <v>460</v>
      </c>
      <c r="AP331" s="13">
        <v>3</v>
      </c>
      <c r="AQ331" s="13"/>
      <c r="AR331" s="13">
        <v>3.58</v>
      </c>
      <c r="AS331" s="13"/>
      <c r="AT331" s="3"/>
      <c r="AU331" s="2"/>
      <c r="AV331" s="2"/>
      <c r="AY331" s="2"/>
    </row>
    <row r="332" spans="1:52" x14ac:dyDescent="0.25">
      <c r="A332" s="1" t="s">
        <v>1</v>
      </c>
      <c r="B332" s="2">
        <v>3.7</v>
      </c>
      <c r="C332" s="74">
        <f t="shared" si="42"/>
        <v>3.7023489519439745</v>
      </c>
      <c r="D332" s="70">
        <v>-110.798</v>
      </c>
      <c r="E332" s="10">
        <v>43.156999999999996</v>
      </c>
      <c r="F332" s="17">
        <v>5</v>
      </c>
      <c r="G332" s="1">
        <v>1986</v>
      </c>
      <c r="H332">
        <v>11</v>
      </c>
      <c r="I332">
        <v>17</v>
      </c>
      <c r="J332">
        <v>9</v>
      </c>
      <c r="K332">
        <v>6</v>
      </c>
      <c r="L332">
        <v>27.3</v>
      </c>
      <c r="M332" s="73">
        <f t="shared" si="43"/>
        <v>0.16083765575665815</v>
      </c>
      <c r="N332" s="2">
        <v>0.01</v>
      </c>
      <c r="O332" s="3" t="s">
        <v>236</v>
      </c>
      <c r="P332" s="76">
        <f>1/((1/X332^2)+(1/AA332^2))</f>
        <v>2.586875150929727E-2</v>
      </c>
      <c r="Q332" s="67">
        <f>(P332/X332^2*Y332)+(P332/AA332^2*AB332)</f>
        <v>3.7023489519439745</v>
      </c>
      <c r="R332" s="72">
        <f>SQRT(P332)</f>
        <v>0.16083765575665815</v>
      </c>
      <c r="S332" s="44"/>
      <c r="T332" s="14"/>
      <c r="V332" s="56"/>
      <c r="W332" s="58">
        <v>3.59</v>
      </c>
      <c r="X332" s="72">
        <v>0.22500000000000001</v>
      </c>
      <c r="Y332" s="56">
        <f t="shared" si="39"/>
        <v>3.5621100000000001</v>
      </c>
      <c r="Z332" s="58">
        <v>3.7</v>
      </c>
      <c r="AA332" s="72">
        <v>0.23</v>
      </c>
      <c r="AB332" s="56">
        <f>0.791*(Z332+0.09)+0.851</f>
        <v>3.8488900000000004</v>
      </c>
      <c r="AC332" s="44"/>
      <c r="AD332" s="72"/>
      <c r="AE332" s="56"/>
      <c r="AF332" s="45"/>
      <c r="AG332" s="72"/>
      <c r="AH332" s="56"/>
      <c r="AI332" s="45" t="s">
        <v>20</v>
      </c>
      <c r="AJ332" s="13">
        <v>0</v>
      </c>
      <c r="AK332" s="12">
        <v>0</v>
      </c>
      <c r="AL332" s="12">
        <v>0</v>
      </c>
      <c r="AM332" s="24">
        <v>3.7</v>
      </c>
      <c r="AO332" s="12">
        <v>460</v>
      </c>
      <c r="AP332" s="13"/>
      <c r="AQ332" s="13"/>
      <c r="AR332" s="13">
        <v>3.59</v>
      </c>
      <c r="AS332" s="13"/>
      <c r="AT332" s="3"/>
      <c r="AU332" s="2"/>
      <c r="AV332" s="2"/>
      <c r="AY332" s="2"/>
    </row>
    <row r="333" spans="1:52" x14ac:dyDescent="0.25">
      <c r="A333" s="1" t="s">
        <v>2</v>
      </c>
      <c r="B333" s="2">
        <v>3.13</v>
      </c>
      <c r="C333" s="74">
        <f t="shared" si="42"/>
        <v>3.1347700000000001</v>
      </c>
      <c r="D333" s="70">
        <v>-109.352</v>
      </c>
      <c r="E333" s="10">
        <v>42.756</v>
      </c>
      <c r="F333" s="17">
        <v>4</v>
      </c>
      <c r="G333" s="1">
        <v>1986</v>
      </c>
      <c r="H333">
        <v>11</v>
      </c>
      <c r="I333">
        <v>23</v>
      </c>
      <c r="J333">
        <v>13</v>
      </c>
      <c r="K333">
        <v>18</v>
      </c>
      <c r="L333">
        <v>58.6</v>
      </c>
      <c r="M333" s="73">
        <f t="shared" si="43"/>
        <v>0.22500000000000001</v>
      </c>
      <c r="N333" s="2">
        <v>0.01</v>
      </c>
      <c r="O333" s="3" t="s">
        <v>235</v>
      </c>
      <c r="P333" s="80"/>
      <c r="Q333" s="67">
        <f>Y333</f>
        <v>3.1347700000000001</v>
      </c>
      <c r="R333" s="72">
        <f>X333</f>
        <v>0.22500000000000001</v>
      </c>
      <c r="S333" s="44"/>
      <c r="T333" s="14"/>
      <c r="V333" s="56"/>
      <c r="W333" s="58">
        <v>3.13</v>
      </c>
      <c r="X333" s="72">
        <v>0.22500000000000001</v>
      </c>
      <c r="Y333" s="56">
        <f t="shared" si="39"/>
        <v>3.1347700000000001</v>
      </c>
      <c r="Z333" s="42"/>
      <c r="AA333" s="72"/>
      <c r="AB333" s="56"/>
      <c r="AC333" s="44"/>
      <c r="AD333" s="72"/>
      <c r="AE333" s="56"/>
      <c r="AF333" s="45"/>
      <c r="AG333" s="72"/>
      <c r="AH333" s="56"/>
      <c r="AI333" s="45"/>
      <c r="AJ333" s="13"/>
      <c r="AK333" s="12"/>
      <c r="AL333" s="12"/>
      <c r="AM333" s="24"/>
      <c r="AO333" s="12"/>
      <c r="AP333" s="13"/>
      <c r="AQ333" s="13"/>
      <c r="AR333" s="13">
        <v>3.13</v>
      </c>
      <c r="AS333" s="13"/>
      <c r="AT333" s="3"/>
      <c r="AU333" s="2"/>
      <c r="AV333" s="2"/>
      <c r="AY333" s="2"/>
    </row>
    <row r="334" spans="1:52" x14ac:dyDescent="0.25">
      <c r="A334" s="1" t="s">
        <v>2</v>
      </c>
      <c r="B334" s="2">
        <v>3.18</v>
      </c>
      <c r="C334" s="74">
        <f t="shared" si="42"/>
        <v>3.1812200000000002</v>
      </c>
      <c r="D334" s="70">
        <v>-109.374</v>
      </c>
      <c r="E334" s="10">
        <v>42.792000000000002</v>
      </c>
      <c r="F334" s="17">
        <v>2</v>
      </c>
      <c r="G334" s="1">
        <v>1986</v>
      </c>
      <c r="H334">
        <v>11</v>
      </c>
      <c r="I334">
        <v>23</v>
      </c>
      <c r="J334">
        <v>14</v>
      </c>
      <c r="K334">
        <v>10</v>
      </c>
      <c r="L334">
        <v>29.6</v>
      </c>
      <c r="M334" s="73">
        <f t="shared" si="43"/>
        <v>0.22500000000000001</v>
      </c>
      <c r="N334" s="2">
        <v>0.01</v>
      </c>
      <c r="O334" s="3" t="s">
        <v>235</v>
      </c>
      <c r="P334" s="80"/>
      <c r="Q334" s="67">
        <f>Y334</f>
        <v>3.1812200000000002</v>
      </c>
      <c r="R334" s="72">
        <f>X334</f>
        <v>0.22500000000000001</v>
      </c>
      <c r="S334" s="44"/>
      <c r="T334" s="14"/>
      <c r="V334" s="56"/>
      <c r="W334" s="58">
        <v>3.18</v>
      </c>
      <c r="X334" s="72">
        <v>0.22500000000000001</v>
      </c>
      <c r="Y334" s="56">
        <f t="shared" si="39"/>
        <v>3.1812200000000002</v>
      </c>
      <c r="Z334" s="42"/>
      <c r="AA334" s="72"/>
      <c r="AB334" s="56"/>
      <c r="AC334" s="44"/>
      <c r="AD334" s="72"/>
      <c r="AE334" s="56"/>
      <c r="AF334" s="45"/>
      <c r="AG334" s="72"/>
      <c r="AH334" s="56"/>
      <c r="AI334" s="45"/>
      <c r="AJ334" s="13"/>
      <c r="AK334" s="12"/>
      <c r="AL334" s="12"/>
      <c r="AM334" s="24"/>
      <c r="AO334" s="12"/>
      <c r="AP334" s="13"/>
      <c r="AQ334" s="13"/>
      <c r="AR334" s="13">
        <v>3.18</v>
      </c>
      <c r="AS334" s="13"/>
      <c r="AT334" s="3"/>
      <c r="AU334" s="2"/>
      <c r="AV334" s="2"/>
      <c r="AY334" s="2"/>
    </row>
    <row r="335" spans="1:52" x14ac:dyDescent="0.25">
      <c r="A335" s="1" t="s">
        <v>2</v>
      </c>
      <c r="B335" s="2">
        <v>2.86</v>
      </c>
      <c r="C335" s="74">
        <f t="shared" si="42"/>
        <v>2.8839399999999999</v>
      </c>
      <c r="D335" s="70">
        <v>-111.267</v>
      </c>
      <c r="E335" s="10">
        <v>42.698999999999998</v>
      </c>
      <c r="F335" s="17">
        <v>1</v>
      </c>
      <c r="G335" s="1">
        <v>1986</v>
      </c>
      <c r="H335">
        <v>12</v>
      </c>
      <c r="I335">
        <v>30</v>
      </c>
      <c r="J335">
        <v>9</v>
      </c>
      <c r="K335">
        <v>51</v>
      </c>
      <c r="L335">
        <v>28.5</v>
      </c>
      <c r="M335" s="73">
        <f t="shared" si="43"/>
        <v>0.22500000000000001</v>
      </c>
      <c r="N335" s="2">
        <v>0.01</v>
      </c>
      <c r="O335" s="3" t="s">
        <v>235</v>
      </c>
      <c r="P335" s="80"/>
      <c r="Q335" s="67">
        <f>Y335</f>
        <v>2.8839399999999999</v>
      </c>
      <c r="R335" s="72">
        <f>X335</f>
        <v>0.22500000000000001</v>
      </c>
      <c r="S335" s="44"/>
      <c r="T335" s="14"/>
      <c r="V335" s="56"/>
      <c r="W335" s="58">
        <v>2.86</v>
      </c>
      <c r="X335" s="72">
        <v>0.22500000000000001</v>
      </c>
      <c r="Y335" s="56">
        <f t="shared" si="39"/>
        <v>2.8839399999999999</v>
      </c>
      <c r="Z335" s="42"/>
      <c r="AA335" s="72"/>
      <c r="AB335" s="56"/>
      <c r="AC335" s="44"/>
      <c r="AD335" s="72"/>
      <c r="AE335" s="56"/>
      <c r="AF335" s="45"/>
      <c r="AG335" s="72"/>
      <c r="AH335" s="56"/>
      <c r="AI335" s="45"/>
      <c r="AJ335" s="13"/>
      <c r="AK335" s="12"/>
      <c r="AL335" s="12"/>
      <c r="AM335" s="24"/>
      <c r="AO335" s="12"/>
      <c r="AP335" s="13"/>
      <c r="AQ335" s="13"/>
      <c r="AR335" s="13">
        <v>2.86</v>
      </c>
      <c r="AS335" s="13"/>
      <c r="AT335" s="3"/>
      <c r="AU335" s="2"/>
      <c r="AV335" s="2"/>
      <c r="AY335" s="2"/>
    </row>
  </sheetData>
  <sortState ref="A2:AZ335">
    <sortCondition ref="G2:G335"/>
    <sortCondition ref="H2:H335"/>
    <sortCondition ref="I2:I335"/>
    <sortCondition ref="J2:J335"/>
    <sortCondition ref="K2:K335"/>
    <sortCondition ref="L2:L335"/>
  </sortState>
  <phoneticPr fontId="33" type="noConversion"/>
  <pageMargins left="0.7" right="0.7" top="0.75" bottom="0.75" header="0.3" footer="0.3"/>
  <pageSetup orientation="portrait"/>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36"/>
  <sheetViews>
    <sheetView workbookViewId="0">
      <pane ySplit="1" topLeftCell="A2" activePane="bottomLeft" state="frozen"/>
      <selection pane="bottomLeft" activeCell="S9" sqref="S9"/>
    </sheetView>
  </sheetViews>
  <sheetFormatPr defaultColWidth="8.85546875" defaultRowHeight="15" x14ac:dyDescent="0.25"/>
  <cols>
    <col min="1" max="1" width="8.85546875" style="82"/>
    <col min="2" max="10" width="8.85546875" style="83"/>
    <col min="11" max="11" width="8.85546875" style="84"/>
    <col min="12" max="12" width="8.85546875" style="89"/>
    <col min="13" max="13" width="12.140625" style="83" customWidth="1"/>
  </cols>
  <sheetData>
    <row r="1" spans="1:13" ht="15.75" thickBot="1" x14ac:dyDescent="0.3">
      <c r="A1" s="124" t="s">
        <v>239</v>
      </c>
      <c r="B1" s="125" t="s">
        <v>324</v>
      </c>
      <c r="C1" s="126" t="s">
        <v>325</v>
      </c>
      <c r="D1" s="127" t="s">
        <v>55</v>
      </c>
      <c r="E1" s="127" t="s">
        <v>56</v>
      </c>
      <c r="F1" s="128" t="s">
        <v>57</v>
      </c>
      <c r="G1" s="128" t="s">
        <v>58</v>
      </c>
      <c r="H1" s="128" t="s">
        <v>59</v>
      </c>
      <c r="I1" s="128" t="s">
        <v>60</v>
      </c>
      <c r="J1" s="128" t="s">
        <v>61</v>
      </c>
      <c r="K1" s="126" t="s">
        <v>49</v>
      </c>
      <c r="L1" s="129" t="s">
        <v>50</v>
      </c>
      <c r="M1" s="129" t="s">
        <v>234</v>
      </c>
    </row>
    <row r="2" spans="1:13" x14ac:dyDescent="0.25">
      <c r="A2" s="82">
        <v>3.1448999999999998</v>
      </c>
      <c r="B2" s="90">
        <v>-111.836</v>
      </c>
      <c r="C2" s="91">
        <v>40.32</v>
      </c>
      <c r="D2" s="88">
        <v>7</v>
      </c>
      <c r="E2" s="92">
        <v>1962</v>
      </c>
      <c r="F2" s="83">
        <v>7</v>
      </c>
      <c r="G2" s="83">
        <v>9</v>
      </c>
      <c r="H2" s="83">
        <v>7</v>
      </c>
      <c r="I2" s="83">
        <v>3</v>
      </c>
      <c r="J2" s="83">
        <v>5.47</v>
      </c>
      <c r="K2" s="84">
        <v>0.25600000000000001</v>
      </c>
      <c r="L2" s="89">
        <v>0.01</v>
      </c>
      <c r="M2" s="83" t="s">
        <v>235</v>
      </c>
    </row>
    <row r="3" spans="1:13" x14ac:dyDescent="0.25">
      <c r="A3" s="82">
        <v>2.8285</v>
      </c>
      <c r="B3" s="90">
        <v>-111.407</v>
      </c>
      <c r="C3" s="91">
        <v>39.241</v>
      </c>
      <c r="D3" s="88">
        <v>7</v>
      </c>
      <c r="E3" s="92">
        <v>1962</v>
      </c>
      <c r="F3" s="83">
        <v>8</v>
      </c>
      <c r="G3" s="83">
        <v>10</v>
      </c>
      <c r="H3" s="83">
        <v>0</v>
      </c>
      <c r="I3" s="83">
        <v>53</v>
      </c>
      <c r="J3" s="83">
        <v>48.2</v>
      </c>
      <c r="K3" s="84">
        <v>0.25600000000000001</v>
      </c>
      <c r="L3" s="89">
        <v>0.01</v>
      </c>
      <c r="M3" s="83" t="s">
        <v>235</v>
      </c>
    </row>
    <row r="4" spans="1:13" x14ac:dyDescent="0.25">
      <c r="A4" s="82">
        <v>2.9076</v>
      </c>
      <c r="B4" s="90">
        <v>-111.42100000000001</v>
      </c>
      <c r="C4" s="91">
        <v>39.276000000000003</v>
      </c>
      <c r="D4" s="88">
        <v>7</v>
      </c>
      <c r="E4" s="92">
        <v>1962</v>
      </c>
      <c r="F4" s="83">
        <v>8</v>
      </c>
      <c r="G4" s="83">
        <v>10</v>
      </c>
      <c r="H4" s="83">
        <v>4</v>
      </c>
      <c r="I4" s="83">
        <v>5</v>
      </c>
      <c r="J4" s="83">
        <v>6.1</v>
      </c>
      <c r="K4" s="84">
        <v>0.25600000000000001</v>
      </c>
      <c r="L4" s="89">
        <v>0.01</v>
      </c>
      <c r="M4" s="83" t="s">
        <v>235</v>
      </c>
    </row>
    <row r="5" spans="1:13" x14ac:dyDescent="0.25">
      <c r="A5" s="82">
        <v>3.3822000000000001</v>
      </c>
      <c r="B5" s="90">
        <v>-112.08799999999999</v>
      </c>
      <c r="C5" s="91">
        <v>38.051000000000002</v>
      </c>
      <c r="D5" s="88">
        <v>7</v>
      </c>
      <c r="E5" s="92">
        <v>1962</v>
      </c>
      <c r="F5" s="83">
        <v>8</v>
      </c>
      <c r="G5" s="83">
        <v>19</v>
      </c>
      <c r="H5" s="83">
        <v>17</v>
      </c>
      <c r="I5" s="83">
        <v>32</v>
      </c>
      <c r="J5" s="83">
        <v>41.4</v>
      </c>
      <c r="K5" s="84">
        <v>0.25600000000000001</v>
      </c>
      <c r="L5" s="89">
        <v>0.01</v>
      </c>
      <c r="M5" s="83" t="s">
        <v>235</v>
      </c>
    </row>
    <row r="6" spans="1:13" x14ac:dyDescent="0.25">
      <c r="A6" s="82">
        <v>3.3031000000000001</v>
      </c>
      <c r="B6" s="90">
        <v>-111.76900000000001</v>
      </c>
      <c r="C6" s="91">
        <v>41.847000000000001</v>
      </c>
      <c r="D6" s="88">
        <v>7</v>
      </c>
      <c r="E6" s="92">
        <v>1962</v>
      </c>
      <c r="F6" s="83">
        <v>9</v>
      </c>
      <c r="G6" s="83">
        <v>9</v>
      </c>
      <c r="H6" s="83">
        <v>14</v>
      </c>
      <c r="I6" s="83">
        <v>38</v>
      </c>
      <c r="J6" s="83">
        <v>8.9</v>
      </c>
      <c r="K6" s="84">
        <v>0.25600000000000001</v>
      </c>
      <c r="L6" s="89">
        <v>0.01</v>
      </c>
      <c r="M6" s="83" t="s">
        <v>235</v>
      </c>
    </row>
    <row r="7" spans="1:13" x14ac:dyDescent="0.25">
      <c r="A7" s="82">
        <v>3.0657999999999999</v>
      </c>
      <c r="B7" s="90">
        <v>-111.71299999999999</v>
      </c>
      <c r="C7" s="91">
        <v>42.118000000000002</v>
      </c>
      <c r="D7" s="88">
        <v>7</v>
      </c>
      <c r="E7" s="92">
        <v>1962</v>
      </c>
      <c r="F7" s="83">
        <v>9</v>
      </c>
      <c r="G7" s="83">
        <v>14</v>
      </c>
      <c r="H7" s="83">
        <v>13</v>
      </c>
      <c r="I7" s="83">
        <v>16</v>
      </c>
      <c r="J7" s="83">
        <v>54.9</v>
      </c>
      <c r="K7" s="84">
        <v>0.25600000000000001</v>
      </c>
      <c r="L7" s="89">
        <v>0.01</v>
      </c>
      <c r="M7" s="83" t="s">
        <v>235</v>
      </c>
    </row>
    <row r="8" spans="1:13" x14ac:dyDescent="0.25">
      <c r="A8" s="82">
        <v>3.5404</v>
      </c>
      <c r="B8" s="90">
        <v>-110.41500000000001</v>
      </c>
      <c r="C8" s="91">
        <v>39.363999999999997</v>
      </c>
      <c r="D8" s="88">
        <v>7</v>
      </c>
      <c r="E8" s="92">
        <v>1962</v>
      </c>
      <c r="F8" s="83">
        <v>12</v>
      </c>
      <c r="G8" s="83">
        <v>11</v>
      </c>
      <c r="H8" s="83">
        <v>10</v>
      </c>
      <c r="I8" s="83">
        <v>28</v>
      </c>
      <c r="J8" s="83">
        <v>13.5</v>
      </c>
      <c r="K8" s="84">
        <v>0.22900000000000001</v>
      </c>
      <c r="L8" s="89">
        <v>0.01</v>
      </c>
      <c r="M8" s="83" t="s">
        <v>235</v>
      </c>
    </row>
    <row r="9" spans="1:13" x14ac:dyDescent="0.25">
      <c r="A9" s="82">
        <v>3.7777000000000003</v>
      </c>
      <c r="B9" s="90">
        <v>-113.90300000000001</v>
      </c>
      <c r="C9" s="91">
        <v>37.802</v>
      </c>
      <c r="D9" s="88">
        <v>7</v>
      </c>
      <c r="E9" s="92">
        <v>1963</v>
      </c>
      <c r="F9" s="83">
        <v>2</v>
      </c>
      <c r="G9" s="83">
        <v>17</v>
      </c>
      <c r="H9" s="83">
        <v>17</v>
      </c>
      <c r="I9" s="83">
        <v>34</v>
      </c>
      <c r="J9" s="83">
        <v>20.6</v>
      </c>
      <c r="K9" s="84">
        <v>0.25600000000000001</v>
      </c>
      <c r="L9" s="89">
        <v>0.01</v>
      </c>
      <c r="M9" s="83" t="s">
        <v>235</v>
      </c>
    </row>
    <row r="10" spans="1:13" x14ac:dyDescent="0.25">
      <c r="A10" s="82">
        <v>3.8094191000000004</v>
      </c>
      <c r="B10" s="90">
        <v>-109.2</v>
      </c>
      <c r="C10" s="91">
        <v>42.6</v>
      </c>
      <c r="D10" s="88">
        <v>33</v>
      </c>
      <c r="E10" s="92">
        <v>1963</v>
      </c>
      <c r="F10" s="83">
        <v>2</v>
      </c>
      <c r="G10" s="83">
        <v>25</v>
      </c>
      <c r="H10" s="83">
        <v>18</v>
      </c>
      <c r="I10" s="83">
        <v>45</v>
      </c>
      <c r="J10" s="83">
        <v>16.5</v>
      </c>
      <c r="K10" s="84">
        <v>0.40100000000000002</v>
      </c>
      <c r="L10" s="89">
        <v>0.01</v>
      </c>
      <c r="M10" s="83" t="s">
        <v>235</v>
      </c>
    </row>
    <row r="11" spans="1:13" x14ac:dyDescent="0.25">
      <c r="A11" s="82">
        <v>2.9867000000000004</v>
      </c>
      <c r="B11" s="90">
        <v>-110.663</v>
      </c>
      <c r="C11" s="91">
        <v>39.514000000000003</v>
      </c>
      <c r="D11" s="88">
        <v>7</v>
      </c>
      <c r="E11" s="92">
        <v>1963</v>
      </c>
      <c r="F11" s="83">
        <v>3</v>
      </c>
      <c r="G11" s="83">
        <v>12</v>
      </c>
      <c r="H11" s="83">
        <v>23</v>
      </c>
      <c r="I11" s="83">
        <v>47</v>
      </c>
      <c r="J11" s="83">
        <v>22.4</v>
      </c>
      <c r="K11" s="84">
        <v>0.25600000000000001</v>
      </c>
      <c r="L11" s="89">
        <v>0.01</v>
      </c>
      <c r="M11" s="83" t="s">
        <v>235</v>
      </c>
    </row>
    <row r="12" spans="1:13" x14ac:dyDescent="0.25">
      <c r="A12" s="82">
        <v>2.9076</v>
      </c>
      <c r="B12" s="90">
        <v>-111.96299999999999</v>
      </c>
      <c r="C12" s="91">
        <v>39.1</v>
      </c>
      <c r="D12" s="88">
        <v>7</v>
      </c>
      <c r="E12" s="92">
        <v>1963</v>
      </c>
      <c r="F12" s="83">
        <v>3</v>
      </c>
      <c r="G12" s="83">
        <v>17</v>
      </c>
      <c r="H12" s="83">
        <v>11</v>
      </c>
      <c r="I12" s="83">
        <v>11</v>
      </c>
      <c r="J12" s="83">
        <v>33.1</v>
      </c>
      <c r="K12" s="84">
        <v>0.25600000000000001</v>
      </c>
      <c r="L12" s="89">
        <v>0.01</v>
      </c>
      <c r="M12" s="83" t="s">
        <v>235</v>
      </c>
    </row>
    <row r="13" spans="1:13" x14ac:dyDescent="0.25">
      <c r="A13" s="82">
        <v>3.3031000000000001</v>
      </c>
      <c r="B13" s="90">
        <v>-111.005</v>
      </c>
      <c r="C13" s="91">
        <v>42.320999999999998</v>
      </c>
      <c r="D13" s="88">
        <v>7</v>
      </c>
      <c r="E13" s="92">
        <v>1963</v>
      </c>
      <c r="F13" s="83">
        <v>4</v>
      </c>
      <c r="G13" s="83">
        <v>4</v>
      </c>
      <c r="H13" s="83">
        <v>15</v>
      </c>
      <c r="I13" s="83">
        <v>36</v>
      </c>
      <c r="J13" s="83">
        <v>26</v>
      </c>
      <c r="K13" s="84">
        <v>0.25600000000000001</v>
      </c>
      <c r="L13" s="89">
        <v>0.01</v>
      </c>
      <c r="M13" s="83" t="s">
        <v>235</v>
      </c>
    </row>
    <row r="14" spans="1:13" x14ac:dyDescent="0.25">
      <c r="A14" s="82">
        <v>3.7777000000000003</v>
      </c>
      <c r="B14" s="90">
        <v>-112.52500000000001</v>
      </c>
      <c r="C14" s="91">
        <v>38.018000000000001</v>
      </c>
      <c r="D14" s="88">
        <v>7</v>
      </c>
      <c r="E14" s="92">
        <v>1963</v>
      </c>
      <c r="F14" s="83">
        <v>6</v>
      </c>
      <c r="G14" s="83">
        <v>19</v>
      </c>
      <c r="H14" s="83">
        <v>8</v>
      </c>
      <c r="I14" s="83">
        <v>38</v>
      </c>
      <c r="J14" s="83">
        <v>44.9</v>
      </c>
      <c r="K14" s="84">
        <v>0.22900000000000001</v>
      </c>
      <c r="L14" s="89">
        <v>0.01</v>
      </c>
      <c r="M14" s="83" t="s">
        <v>235</v>
      </c>
    </row>
    <row r="15" spans="1:13" x14ac:dyDescent="0.25">
      <c r="A15" s="82">
        <v>3.3031000000000001</v>
      </c>
      <c r="B15" s="90">
        <v>-111.905</v>
      </c>
      <c r="C15" s="91">
        <v>39.529000000000003</v>
      </c>
      <c r="D15" s="88">
        <v>7</v>
      </c>
      <c r="E15" s="92">
        <v>1963</v>
      </c>
      <c r="F15" s="83">
        <v>7</v>
      </c>
      <c r="G15" s="83">
        <v>9</v>
      </c>
      <c r="H15" s="83">
        <v>15</v>
      </c>
      <c r="I15" s="83">
        <v>20</v>
      </c>
      <c r="J15" s="83">
        <v>40.9</v>
      </c>
      <c r="K15" s="84">
        <v>0.25600000000000001</v>
      </c>
      <c r="L15" s="89">
        <v>0.01</v>
      </c>
      <c r="M15" s="83" t="s">
        <v>235</v>
      </c>
    </row>
    <row r="16" spans="1:13" x14ac:dyDescent="0.25">
      <c r="A16" s="82">
        <v>4.0150000000000006</v>
      </c>
      <c r="B16" s="90">
        <v>-111.19</v>
      </c>
      <c r="C16" s="91">
        <v>40.027999999999999</v>
      </c>
      <c r="D16" s="88">
        <v>7</v>
      </c>
      <c r="E16" s="92">
        <v>1963</v>
      </c>
      <c r="F16" s="83">
        <v>7</v>
      </c>
      <c r="G16" s="83">
        <v>9</v>
      </c>
      <c r="H16" s="83">
        <v>20</v>
      </c>
      <c r="I16" s="83">
        <v>25</v>
      </c>
      <c r="J16" s="83">
        <v>25.8</v>
      </c>
      <c r="K16" s="84">
        <v>0.22900000000000001</v>
      </c>
      <c r="L16" s="89">
        <v>0.01</v>
      </c>
      <c r="M16" s="83" t="s">
        <v>235</v>
      </c>
    </row>
    <row r="17" spans="1:13" x14ac:dyDescent="0.25">
      <c r="A17" s="82">
        <v>2.9076</v>
      </c>
      <c r="B17" s="90">
        <v>-111.935</v>
      </c>
      <c r="C17" s="91">
        <v>39.549999999999997</v>
      </c>
      <c r="D17" s="83">
        <v>7</v>
      </c>
      <c r="E17" s="83">
        <v>1963</v>
      </c>
      <c r="F17" s="83">
        <v>7</v>
      </c>
      <c r="G17" s="83">
        <v>10</v>
      </c>
      <c r="H17" s="83">
        <v>12</v>
      </c>
      <c r="I17" s="83">
        <v>7</v>
      </c>
      <c r="J17" s="83">
        <v>32.14</v>
      </c>
      <c r="K17" s="84">
        <v>0.25600000000000001</v>
      </c>
      <c r="L17" s="89">
        <v>0.01</v>
      </c>
      <c r="M17" s="83" t="s">
        <v>235</v>
      </c>
    </row>
    <row r="18" spans="1:13" x14ac:dyDescent="0.25">
      <c r="A18" s="82">
        <v>3.7777000000000003</v>
      </c>
      <c r="B18" s="90">
        <v>-111.249</v>
      </c>
      <c r="C18" s="91">
        <v>40.020000000000003</v>
      </c>
      <c r="D18" s="88">
        <v>7</v>
      </c>
      <c r="E18" s="92">
        <v>1963</v>
      </c>
      <c r="F18" s="83">
        <v>7</v>
      </c>
      <c r="G18" s="83">
        <v>10</v>
      </c>
      <c r="H18" s="83">
        <v>18</v>
      </c>
      <c r="I18" s="83">
        <v>32</v>
      </c>
      <c r="J18" s="83">
        <v>49.8</v>
      </c>
      <c r="K18" s="84">
        <v>0.22900000000000001</v>
      </c>
      <c r="L18" s="89">
        <v>0.01</v>
      </c>
      <c r="M18" s="83" t="s">
        <v>235</v>
      </c>
    </row>
    <row r="19" spans="1:13" x14ac:dyDescent="0.25">
      <c r="A19" s="82">
        <v>3.3822000000000001</v>
      </c>
      <c r="B19" s="90">
        <v>-112.071</v>
      </c>
      <c r="C19" s="91">
        <v>41.622</v>
      </c>
      <c r="D19" s="88">
        <v>7</v>
      </c>
      <c r="E19" s="92">
        <v>1963</v>
      </c>
      <c r="F19" s="83">
        <v>8</v>
      </c>
      <c r="G19" s="83">
        <v>14</v>
      </c>
      <c r="H19" s="83">
        <v>12</v>
      </c>
      <c r="I19" s="83">
        <v>30</v>
      </c>
      <c r="J19" s="83">
        <v>2.4</v>
      </c>
      <c r="K19" s="84">
        <v>0.25600000000000001</v>
      </c>
      <c r="L19" s="89">
        <v>0.01</v>
      </c>
      <c r="M19" s="83" t="s">
        <v>235</v>
      </c>
    </row>
    <row r="20" spans="1:13" x14ac:dyDescent="0.25">
      <c r="A20" s="82">
        <v>3.4613</v>
      </c>
      <c r="B20" s="90">
        <v>-111.989</v>
      </c>
      <c r="C20" s="91">
        <v>39.475999999999999</v>
      </c>
      <c r="D20" s="83">
        <v>7</v>
      </c>
      <c r="E20" s="83">
        <v>1963</v>
      </c>
      <c r="F20" s="83">
        <v>8</v>
      </c>
      <c r="G20" s="83">
        <v>16</v>
      </c>
      <c r="H20" s="83">
        <v>3</v>
      </c>
      <c r="I20" s="83">
        <v>21</v>
      </c>
      <c r="J20" s="83">
        <v>4.2300000000000004</v>
      </c>
      <c r="K20" s="84">
        <v>0.25600000000000001</v>
      </c>
      <c r="L20" s="89">
        <v>0.01</v>
      </c>
      <c r="M20" s="83" t="s">
        <v>235</v>
      </c>
    </row>
    <row r="21" spans="1:13" x14ac:dyDescent="0.25">
      <c r="A21" s="82">
        <v>3.2240000000000002</v>
      </c>
      <c r="B21" s="90">
        <v>-112.164</v>
      </c>
      <c r="C21" s="91">
        <v>41.661000000000001</v>
      </c>
      <c r="D21" s="88">
        <v>7</v>
      </c>
      <c r="E21" s="92">
        <v>1963</v>
      </c>
      <c r="F21" s="83">
        <v>8</v>
      </c>
      <c r="G21" s="83">
        <v>16</v>
      </c>
      <c r="H21" s="83">
        <v>7</v>
      </c>
      <c r="I21" s="83">
        <v>0</v>
      </c>
      <c r="J21" s="83">
        <v>58.9</v>
      </c>
      <c r="K21" s="84">
        <v>0.25600000000000001</v>
      </c>
      <c r="L21" s="89">
        <v>0.01</v>
      </c>
      <c r="M21" s="83" t="s">
        <v>235</v>
      </c>
    </row>
    <row r="22" spans="1:13" x14ac:dyDescent="0.25">
      <c r="A22" s="82">
        <v>3.0657999999999999</v>
      </c>
      <c r="B22" s="90">
        <v>-112.13200000000001</v>
      </c>
      <c r="C22" s="91">
        <v>41.561999999999998</v>
      </c>
      <c r="D22" s="88">
        <v>7</v>
      </c>
      <c r="E22" s="92">
        <v>1963</v>
      </c>
      <c r="F22" s="83">
        <v>8</v>
      </c>
      <c r="G22" s="83">
        <v>17</v>
      </c>
      <c r="H22" s="83">
        <v>5</v>
      </c>
      <c r="I22" s="83">
        <v>9</v>
      </c>
      <c r="J22" s="83">
        <v>7.4</v>
      </c>
      <c r="K22" s="84">
        <v>0.25600000000000001</v>
      </c>
      <c r="L22" s="89">
        <v>0.01</v>
      </c>
      <c r="M22" s="83" t="s">
        <v>235</v>
      </c>
    </row>
    <row r="23" spans="1:13" x14ac:dyDescent="0.25">
      <c r="A23" s="82">
        <v>2.9867000000000004</v>
      </c>
      <c r="B23" s="90">
        <v>-111.026</v>
      </c>
      <c r="C23" s="91">
        <v>40.401000000000003</v>
      </c>
      <c r="D23" s="88">
        <v>7</v>
      </c>
      <c r="E23" s="92">
        <v>1963</v>
      </c>
      <c r="F23" s="83">
        <v>8</v>
      </c>
      <c r="G23" s="83">
        <v>17</v>
      </c>
      <c r="H23" s="83">
        <v>10</v>
      </c>
      <c r="I23" s="83">
        <v>23</v>
      </c>
      <c r="J23" s="83">
        <v>8.6</v>
      </c>
      <c r="K23" s="84">
        <v>0.25600000000000001</v>
      </c>
      <c r="L23" s="89">
        <v>0.01</v>
      </c>
      <c r="M23" s="83" t="s">
        <v>235</v>
      </c>
    </row>
    <row r="24" spans="1:13" x14ac:dyDescent="0.25">
      <c r="A24" s="82">
        <v>2.8285</v>
      </c>
      <c r="B24" s="90">
        <v>-112.188</v>
      </c>
      <c r="C24" s="91">
        <v>40.508000000000003</v>
      </c>
      <c r="D24" s="88">
        <v>7</v>
      </c>
      <c r="E24" s="92">
        <v>1963</v>
      </c>
      <c r="F24" s="83">
        <v>8</v>
      </c>
      <c r="G24" s="83">
        <v>24</v>
      </c>
      <c r="H24" s="83">
        <v>3</v>
      </c>
      <c r="I24" s="83">
        <v>15</v>
      </c>
      <c r="J24" s="83">
        <v>45.9</v>
      </c>
      <c r="K24" s="84">
        <v>0.25600000000000001</v>
      </c>
      <c r="L24" s="89">
        <v>0.01</v>
      </c>
      <c r="M24" s="83" t="s">
        <v>235</v>
      </c>
    </row>
    <row r="25" spans="1:13" x14ac:dyDescent="0.25">
      <c r="A25" s="82">
        <v>2.6013248000000004</v>
      </c>
      <c r="B25" s="90">
        <v>-112</v>
      </c>
      <c r="C25" s="91">
        <v>40.700000000000003</v>
      </c>
      <c r="D25" s="88">
        <v>0</v>
      </c>
      <c r="E25" s="92">
        <v>1963</v>
      </c>
      <c r="F25" s="83">
        <v>8</v>
      </c>
      <c r="G25" s="83">
        <v>28</v>
      </c>
      <c r="H25" s="83">
        <v>0</v>
      </c>
      <c r="I25" s="83">
        <v>13</v>
      </c>
      <c r="J25" s="83">
        <v>12</v>
      </c>
      <c r="K25" s="84">
        <v>0.40100000000000002</v>
      </c>
      <c r="L25" s="89">
        <v>0.01</v>
      </c>
      <c r="M25" s="83" t="s">
        <v>235</v>
      </c>
    </row>
    <row r="26" spans="1:13" x14ac:dyDescent="0.25">
      <c r="A26" s="82">
        <v>3.0040229000000003</v>
      </c>
      <c r="B26" s="90">
        <v>-111.6</v>
      </c>
      <c r="C26" s="91">
        <v>43.3</v>
      </c>
      <c r="D26" s="88">
        <v>33</v>
      </c>
      <c r="E26" s="92">
        <v>1963</v>
      </c>
      <c r="F26" s="83">
        <v>9</v>
      </c>
      <c r="G26" s="83">
        <v>22</v>
      </c>
      <c r="H26" s="83">
        <v>9</v>
      </c>
      <c r="I26" s="83">
        <v>56</v>
      </c>
      <c r="J26" s="83">
        <v>44</v>
      </c>
      <c r="K26" s="84">
        <v>0.40100000000000002</v>
      </c>
      <c r="L26" s="89">
        <v>0.01</v>
      </c>
      <c r="M26" s="83" t="s">
        <v>235</v>
      </c>
    </row>
    <row r="27" spans="1:13" x14ac:dyDescent="0.25">
      <c r="A27" s="82">
        <v>3.2724883000000005</v>
      </c>
      <c r="B27" s="90">
        <v>-111.2</v>
      </c>
      <c r="C27" s="91">
        <v>43.2</v>
      </c>
      <c r="D27" s="88">
        <v>33</v>
      </c>
      <c r="E27" s="92">
        <v>1963</v>
      </c>
      <c r="F27" s="83">
        <v>9</v>
      </c>
      <c r="G27" s="83">
        <v>22</v>
      </c>
      <c r="H27" s="83">
        <v>17</v>
      </c>
      <c r="I27" s="83">
        <v>6</v>
      </c>
      <c r="J27" s="83">
        <v>7.1</v>
      </c>
      <c r="K27" s="84">
        <v>0.40100000000000002</v>
      </c>
      <c r="L27" s="89">
        <v>0.01</v>
      </c>
      <c r="M27" s="83" t="s">
        <v>235</v>
      </c>
    </row>
    <row r="28" spans="1:13" x14ac:dyDescent="0.25">
      <c r="A28" s="82">
        <v>2.6013248000000004</v>
      </c>
      <c r="B28" s="90">
        <v>-111.4</v>
      </c>
      <c r="C28" s="91">
        <v>43.2</v>
      </c>
      <c r="D28" s="88">
        <v>33</v>
      </c>
      <c r="E28" s="92">
        <v>1963</v>
      </c>
      <c r="F28" s="83">
        <v>9</v>
      </c>
      <c r="G28" s="83">
        <v>22</v>
      </c>
      <c r="H28" s="83">
        <v>21</v>
      </c>
      <c r="I28" s="83">
        <v>32</v>
      </c>
      <c r="J28" s="83">
        <v>17</v>
      </c>
      <c r="K28" s="84">
        <v>0.40100000000000002</v>
      </c>
      <c r="L28" s="89">
        <v>0.01</v>
      </c>
      <c r="M28" s="83" t="s">
        <v>235</v>
      </c>
    </row>
    <row r="29" spans="1:13" x14ac:dyDescent="0.25">
      <c r="A29" s="82">
        <v>2.7355575000000005</v>
      </c>
      <c r="B29" s="90">
        <v>-111.3</v>
      </c>
      <c r="C29" s="91">
        <v>43.2</v>
      </c>
      <c r="D29" s="88">
        <v>33</v>
      </c>
      <c r="E29" s="92">
        <v>1963</v>
      </c>
      <c r="F29" s="83">
        <v>9</v>
      </c>
      <c r="G29" s="83">
        <v>23</v>
      </c>
      <c r="H29" s="83">
        <v>1</v>
      </c>
      <c r="I29" s="83">
        <v>30</v>
      </c>
      <c r="J29" s="83">
        <v>32.700000000000003</v>
      </c>
      <c r="K29" s="84">
        <v>0.40100000000000002</v>
      </c>
      <c r="L29" s="89">
        <v>0.01</v>
      </c>
      <c r="M29" s="83" t="s">
        <v>235</v>
      </c>
    </row>
    <row r="30" spans="1:13" x14ac:dyDescent="0.25">
      <c r="A30" s="82">
        <v>3.0040229000000003</v>
      </c>
      <c r="B30" s="90">
        <v>-111.3</v>
      </c>
      <c r="C30" s="91">
        <v>43.3</v>
      </c>
      <c r="D30" s="88">
        <v>33</v>
      </c>
      <c r="E30" s="92">
        <v>1963</v>
      </c>
      <c r="F30" s="83">
        <v>9</v>
      </c>
      <c r="G30" s="83">
        <v>28</v>
      </c>
      <c r="H30" s="83">
        <v>19</v>
      </c>
      <c r="I30" s="83">
        <v>8</v>
      </c>
      <c r="J30" s="83">
        <v>2.7</v>
      </c>
      <c r="K30" s="84">
        <v>0.40100000000000002</v>
      </c>
      <c r="L30" s="89">
        <v>0.01</v>
      </c>
      <c r="M30" s="83" t="s">
        <v>235</v>
      </c>
    </row>
    <row r="31" spans="1:13" x14ac:dyDescent="0.25">
      <c r="A31" s="82">
        <v>2.8697902000000006</v>
      </c>
      <c r="B31" s="90">
        <v>-111.4</v>
      </c>
      <c r="C31" s="91">
        <v>43.4</v>
      </c>
      <c r="D31" s="88">
        <v>33</v>
      </c>
      <c r="E31" s="92">
        <v>1963</v>
      </c>
      <c r="F31" s="83">
        <v>9</v>
      </c>
      <c r="G31" s="83">
        <v>29</v>
      </c>
      <c r="H31" s="83">
        <v>5</v>
      </c>
      <c r="I31" s="83">
        <v>58</v>
      </c>
      <c r="J31" s="83">
        <v>23.7</v>
      </c>
      <c r="K31" s="84">
        <v>0.40100000000000002</v>
      </c>
      <c r="L31" s="89">
        <v>0.01</v>
      </c>
      <c r="M31" s="83" t="s">
        <v>235</v>
      </c>
    </row>
    <row r="32" spans="1:13" x14ac:dyDescent="0.25">
      <c r="A32" s="82">
        <v>4.2523</v>
      </c>
      <c r="B32" s="90">
        <v>-111.218</v>
      </c>
      <c r="C32" s="91">
        <v>38.097999999999999</v>
      </c>
      <c r="D32" s="88">
        <v>7</v>
      </c>
      <c r="E32" s="92">
        <v>1963</v>
      </c>
      <c r="F32" s="83">
        <v>9</v>
      </c>
      <c r="G32" s="83">
        <v>30</v>
      </c>
      <c r="H32" s="83">
        <v>9</v>
      </c>
      <c r="I32" s="83">
        <v>17</v>
      </c>
      <c r="J32" s="83">
        <v>39.299999999999997</v>
      </c>
      <c r="K32" s="84">
        <v>0.22900000000000001</v>
      </c>
      <c r="L32" s="89">
        <v>0.01</v>
      </c>
      <c r="M32" s="83" t="s">
        <v>235</v>
      </c>
    </row>
    <row r="33" spans="1:13" x14ac:dyDescent="0.25">
      <c r="A33" s="82">
        <v>3.8094191000000004</v>
      </c>
      <c r="B33" s="90">
        <v>-111.1</v>
      </c>
      <c r="C33" s="91">
        <v>43.4</v>
      </c>
      <c r="D33" s="88">
        <v>30</v>
      </c>
      <c r="E33" s="92">
        <v>1963</v>
      </c>
      <c r="F33" s="83">
        <v>10</v>
      </c>
      <c r="G33" s="83">
        <v>11</v>
      </c>
      <c r="H33" s="83">
        <v>23</v>
      </c>
      <c r="I33" s="83">
        <v>9</v>
      </c>
      <c r="J33" s="83">
        <v>53.1</v>
      </c>
      <c r="K33" s="84">
        <v>0.40100000000000002</v>
      </c>
      <c r="L33" s="89">
        <v>0.01</v>
      </c>
      <c r="M33" s="83" t="s">
        <v>235</v>
      </c>
    </row>
    <row r="34" spans="1:13" x14ac:dyDescent="0.25">
      <c r="A34" s="82">
        <v>3.2724883000000005</v>
      </c>
      <c r="B34" s="90">
        <v>-110.9</v>
      </c>
      <c r="C34" s="91">
        <v>43.3</v>
      </c>
      <c r="D34" s="88">
        <v>30</v>
      </c>
      <c r="E34" s="92">
        <v>1963</v>
      </c>
      <c r="F34" s="83">
        <v>10</v>
      </c>
      <c r="G34" s="83">
        <v>12</v>
      </c>
      <c r="H34" s="83">
        <v>6</v>
      </c>
      <c r="I34" s="83">
        <v>58</v>
      </c>
      <c r="J34" s="83">
        <v>25.7</v>
      </c>
      <c r="K34" s="84">
        <v>0.40100000000000002</v>
      </c>
      <c r="L34" s="89">
        <v>0.01</v>
      </c>
      <c r="M34" s="83" t="s">
        <v>235</v>
      </c>
    </row>
    <row r="35" spans="1:13" x14ac:dyDescent="0.25">
      <c r="A35" s="82">
        <v>3.2724883000000005</v>
      </c>
      <c r="B35" s="90">
        <v>-111.1</v>
      </c>
      <c r="C35" s="91">
        <v>43.1</v>
      </c>
      <c r="D35" s="88">
        <v>33</v>
      </c>
      <c r="E35" s="92">
        <v>1963</v>
      </c>
      <c r="F35" s="83">
        <v>10</v>
      </c>
      <c r="G35" s="83">
        <v>12</v>
      </c>
      <c r="H35" s="83">
        <v>21</v>
      </c>
      <c r="I35" s="83">
        <v>59</v>
      </c>
      <c r="J35" s="83">
        <v>1.9</v>
      </c>
      <c r="K35" s="84">
        <v>0.40100000000000002</v>
      </c>
      <c r="L35" s="89">
        <v>0.01</v>
      </c>
      <c r="M35" s="83" t="s">
        <v>235</v>
      </c>
    </row>
    <row r="36" spans="1:13" x14ac:dyDescent="0.25">
      <c r="A36" s="82">
        <v>3.2724883000000005</v>
      </c>
      <c r="B36" s="90">
        <v>-111.3</v>
      </c>
      <c r="C36" s="91">
        <v>43.1</v>
      </c>
      <c r="D36" s="88">
        <v>33</v>
      </c>
      <c r="E36" s="92">
        <v>1963</v>
      </c>
      <c r="F36" s="83">
        <v>10</v>
      </c>
      <c r="G36" s="83">
        <v>12</v>
      </c>
      <c r="H36" s="83">
        <v>22</v>
      </c>
      <c r="I36" s="83">
        <v>34</v>
      </c>
      <c r="J36" s="83">
        <v>1.6</v>
      </c>
      <c r="K36" s="84">
        <v>0.40100000000000002</v>
      </c>
      <c r="L36" s="89">
        <v>0.01</v>
      </c>
      <c r="M36" s="83" t="s">
        <v>235</v>
      </c>
    </row>
    <row r="37" spans="1:13" x14ac:dyDescent="0.25">
      <c r="A37" s="82">
        <v>3.0040229000000003</v>
      </c>
      <c r="B37" s="90">
        <v>-111.2</v>
      </c>
      <c r="C37" s="91">
        <v>43.2</v>
      </c>
      <c r="D37" s="88">
        <v>30</v>
      </c>
      <c r="E37" s="92">
        <v>1963</v>
      </c>
      <c r="F37" s="83">
        <v>10</v>
      </c>
      <c r="G37" s="83">
        <v>13</v>
      </c>
      <c r="H37" s="83">
        <v>17</v>
      </c>
      <c r="I37" s="83">
        <v>55</v>
      </c>
      <c r="J37" s="83">
        <v>47.1</v>
      </c>
      <c r="K37" s="84">
        <v>0.40100000000000002</v>
      </c>
      <c r="L37" s="89">
        <v>0.01</v>
      </c>
      <c r="M37" s="83" t="s">
        <v>235</v>
      </c>
    </row>
    <row r="38" spans="1:13" x14ac:dyDescent="0.25">
      <c r="A38" s="82">
        <v>4.0778844999999997</v>
      </c>
      <c r="B38" s="90">
        <v>-108.3</v>
      </c>
      <c r="C38" s="91">
        <v>42.2</v>
      </c>
      <c r="D38" s="88">
        <v>30</v>
      </c>
      <c r="E38" s="92">
        <v>1963</v>
      </c>
      <c r="F38" s="83">
        <v>10</v>
      </c>
      <c r="G38" s="83">
        <v>14</v>
      </c>
      <c r="H38" s="83">
        <v>8</v>
      </c>
      <c r="I38" s="83">
        <v>31</v>
      </c>
      <c r="J38" s="83">
        <v>23</v>
      </c>
      <c r="K38" s="84">
        <v>0.40100000000000002</v>
      </c>
      <c r="L38" s="89">
        <v>0.01</v>
      </c>
      <c r="M38" s="83" t="s">
        <v>235</v>
      </c>
    </row>
    <row r="39" spans="1:13" x14ac:dyDescent="0.25">
      <c r="A39" s="82">
        <v>3.8094191000000004</v>
      </c>
      <c r="B39" s="90">
        <v>-111.2</v>
      </c>
      <c r="C39" s="91">
        <v>43.1</v>
      </c>
      <c r="D39" s="88">
        <v>37</v>
      </c>
      <c r="E39" s="92">
        <v>1963</v>
      </c>
      <c r="F39" s="83">
        <v>10</v>
      </c>
      <c r="G39" s="83">
        <v>26</v>
      </c>
      <c r="H39" s="83">
        <v>20</v>
      </c>
      <c r="I39" s="83">
        <v>20</v>
      </c>
      <c r="J39" s="83">
        <v>14.5</v>
      </c>
      <c r="K39" s="84">
        <v>0.40100000000000002</v>
      </c>
      <c r="L39" s="89">
        <v>0.01</v>
      </c>
      <c r="M39" s="83" t="s">
        <v>235</v>
      </c>
    </row>
    <row r="40" spans="1:13" x14ac:dyDescent="0.25">
      <c r="A40" s="82">
        <v>3.4067210000000006</v>
      </c>
      <c r="B40" s="90">
        <v>-111.6</v>
      </c>
      <c r="C40" s="91">
        <v>43.1</v>
      </c>
      <c r="D40" s="88">
        <v>33</v>
      </c>
      <c r="E40" s="92">
        <v>1963</v>
      </c>
      <c r="F40" s="83">
        <v>10</v>
      </c>
      <c r="G40" s="83">
        <v>29</v>
      </c>
      <c r="H40" s="83">
        <v>5</v>
      </c>
      <c r="I40" s="83">
        <v>39</v>
      </c>
      <c r="J40" s="83">
        <v>33</v>
      </c>
      <c r="K40" s="84">
        <v>0.40100000000000002</v>
      </c>
      <c r="L40" s="89">
        <v>0.01</v>
      </c>
      <c r="M40" s="83" t="s">
        <v>235</v>
      </c>
    </row>
    <row r="41" spans="1:13" x14ac:dyDescent="0.25">
      <c r="A41" s="82">
        <v>2.0643940000000001</v>
      </c>
      <c r="B41" s="90">
        <v>-111.3</v>
      </c>
      <c r="C41" s="91">
        <v>43</v>
      </c>
      <c r="D41" s="88">
        <v>33</v>
      </c>
      <c r="E41" s="92">
        <v>1963</v>
      </c>
      <c r="F41" s="83">
        <v>10</v>
      </c>
      <c r="G41" s="83">
        <v>31</v>
      </c>
      <c r="H41" s="83">
        <v>8</v>
      </c>
      <c r="I41" s="83">
        <v>8</v>
      </c>
      <c r="J41" s="83">
        <v>52</v>
      </c>
      <c r="K41" s="84">
        <v>0.40100000000000002</v>
      </c>
      <c r="L41" s="89">
        <v>0.01</v>
      </c>
      <c r="M41" s="83" t="s">
        <v>235</v>
      </c>
    </row>
    <row r="42" spans="1:13" x14ac:dyDescent="0.25">
      <c r="A42" s="82">
        <v>3.6751864000000007</v>
      </c>
      <c r="B42" s="90">
        <v>-111.3</v>
      </c>
      <c r="C42" s="91">
        <v>43.1</v>
      </c>
      <c r="D42" s="88">
        <v>33</v>
      </c>
      <c r="E42" s="92">
        <v>1963</v>
      </c>
      <c r="F42" s="83">
        <v>11</v>
      </c>
      <c r="G42" s="83">
        <v>3</v>
      </c>
      <c r="H42" s="83">
        <v>18</v>
      </c>
      <c r="I42" s="83">
        <v>26</v>
      </c>
      <c r="J42" s="83">
        <v>2</v>
      </c>
      <c r="K42" s="84">
        <v>0.40100000000000002</v>
      </c>
      <c r="L42" s="89">
        <v>0.01</v>
      </c>
      <c r="M42" s="83" t="s">
        <v>235</v>
      </c>
    </row>
    <row r="43" spans="1:13" x14ac:dyDescent="0.25">
      <c r="A43" s="82">
        <v>3.2724883000000005</v>
      </c>
      <c r="B43" s="90">
        <v>-111.2</v>
      </c>
      <c r="C43" s="91">
        <v>43.1</v>
      </c>
      <c r="D43" s="88">
        <v>33</v>
      </c>
      <c r="E43" s="92">
        <v>1963</v>
      </c>
      <c r="F43" s="83">
        <v>11</v>
      </c>
      <c r="G43" s="83">
        <v>5</v>
      </c>
      <c r="H43" s="83">
        <v>3</v>
      </c>
      <c r="I43" s="83">
        <v>44</v>
      </c>
      <c r="J43" s="83">
        <v>39.700000000000003</v>
      </c>
      <c r="K43" s="84">
        <v>0.40100000000000002</v>
      </c>
      <c r="L43" s="89">
        <v>0.01</v>
      </c>
      <c r="M43" s="83" t="s">
        <v>235</v>
      </c>
    </row>
    <row r="44" spans="1:13" x14ac:dyDescent="0.25">
      <c r="A44" s="82">
        <v>3.3822000000000001</v>
      </c>
      <c r="B44" s="90">
        <v>-112.65600000000001</v>
      </c>
      <c r="C44" s="91">
        <v>38.295000000000002</v>
      </c>
      <c r="D44" s="88">
        <v>7</v>
      </c>
      <c r="E44" s="92">
        <v>1963</v>
      </c>
      <c r="F44" s="83">
        <v>11</v>
      </c>
      <c r="G44" s="83">
        <v>13</v>
      </c>
      <c r="H44" s="83">
        <v>6</v>
      </c>
      <c r="I44" s="83">
        <v>17</v>
      </c>
      <c r="J44" s="83">
        <v>30.1</v>
      </c>
      <c r="K44" s="84">
        <v>0.22900000000000001</v>
      </c>
      <c r="L44" s="89">
        <v>0.01</v>
      </c>
      <c r="M44" s="83" t="s">
        <v>235</v>
      </c>
    </row>
    <row r="45" spans="1:13" x14ac:dyDescent="0.25">
      <c r="A45" s="82">
        <v>2.7355575000000005</v>
      </c>
      <c r="B45" s="90">
        <v>-114.2</v>
      </c>
      <c r="C45" s="91">
        <v>39.200000000000003</v>
      </c>
      <c r="D45" s="88">
        <v>33</v>
      </c>
      <c r="E45" s="92">
        <v>1963</v>
      </c>
      <c r="F45" s="83">
        <v>12</v>
      </c>
      <c r="G45" s="83">
        <v>15</v>
      </c>
      <c r="H45" s="83">
        <v>11</v>
      </c>
      <c r="I45" s="83">
        <v>36</v>
      </c>
      <c r="J45" s="83">
        <v>23.6</v>
      </c>
      <c r="K45" s="84">
        <v>0.40100000000000002</v>
      </c>
      <c r="L45" s="89">
        <v>0.01</v>
      </c>
      <c r="M45" s="83" t="s">
        <v>235</v>
      </c>
    </row>
    <row r="46" spans="1:13" x14ac:dyDescent="0.25">
      <c r="A46" s="82">
        <v>2.9867000000000004</v>
      </c>
      <c r="B46" s="90">
        <v>-114.2</v>
      </c>
      <c r="C46" s="91">
        <v>39.334000000000003</v>
      </c>
      <c r="D46" s="88">
        <v>7</v>
      </c>
      <c r="E46" s="92">
        <v>1963</v>
      </c>
      <c r="F46" s="83">
        <v>12</v>
      </c>
      <c r="G46" s="83">
        <v>21</v>
      </c>
      <c r="H46" s="83">
        <v>3</v>
      </c>
      <c r="I46" s="83">
        <v>2</v>
      </c>
      <c r="J46" s="83">
        <v>19.399999999999999</v>
      </c>
      <c r="K46" s="84">
        <v>0.25600000000000001</v>
      </c>
      <c r="L46" s="89">
        <v>0.01</v>
      </c>
      <c r="M46" s="83" t="s">
        <v>235</v>
      </c>
    </row>
    <row r="47" spans="1:13" x14ac:dyDescent="0.25">
      <c r="A47" s="82">
        <v>2.9076</v>
      </c>
      <c r="B47" s="90">
        <v>-114.16200000000001</v>
      </c>
      <c r="C47" s="91">
        <v>39.139000000000003</v>
      </c>
      <c r="D47" s="88">
        <v>7</v>
      </c>
      <c r="E47" s="92">
        <v>1963</v>
      </c>
      <c r="F47" s="83">
        <v>12</v>
      </c>
      <c r="G47" s="83">
        <v>22</v>
      </c>
      <c r="H47" s="83">
        <v>16</v>
      </c>
      <c r="I47" s="83">
        <v>43</v>
      </c>
      <c r="J47" s="83">
        <v>10.1</v>
      </c>
      <c r="K47" s="84">
        <v>0.25600000000000001</v>
      </c>
      <c r="L47" s="89">
        <v>0.01</v>
      </c>
      <c r="M47" s="83" t="s">
        <v>235</v>
      </c>
    </row>
    <row r="48" spans="1:13" x14ac:dyDescent="0.25">
      <c r="A48" s="82">
        <v>3.1448999999999998</v>
      </c>
      <c r="B48" s="90">
        <v>-114.22799999999999</v>
      </c>
      <c r="C48" s="91">
        <v>39.439</v>
      </c>
      <c r="D48" s="88">
        <v>7</v>
      </c>
      <c r="E48" s="92">
        <v>1963</v>
      </c>
      <c r="F48" s="83">
        <v>12</v>
      </c>
      <c r="G48" s="83">
        <v>25</v>
      </c>
      <c r="H48" s="83">
        <v>23</v>
      </c>
      <c r="I48" s="83">
        <v>55</v>
      </c>
      <c r="J48" s="83">
        <v>14.3</v>
      </c>
      <c r="K48" s="84">
        <v>0.25600000000000001</v>
      </c>
      <c r="L48" s="89">
        <v>0.01</v>
      </c>
      <c r="M48" s="83" t="s">
        <v>235</v>
      </c>
    </row>
    <row r="49" spans="1:13" x14ac:dyDescent="0.25">
      <c r="A49" s="82">
        <v>2.7355575000000005</v>
      </c>
      <c r="B49" s="90">
        <v>-114.2</v>
      </c>
      <c r="C49" s="91">
        <v>39.1</v>
      </c>
      <c r="D49" s="88">
        <v>20</v>
      </c>
      <c r="E49" s="92">
        <v>1963</v>
      </c>
      <c r="F49" s="83">
        <v>12</v>
      </c>
      <c r="G49" s="83">
        <v>26</v>
      </c>
      <c r="H49" s="83">
        <v>3</v>
      </c>
      <c r="I49" s="83">
        <v>58</v>
      </c>
      <c r="J49" s="83">
        <v>50.1</v>
      </c>
      <c r="K49" s="84">
        <v>0.40100000000000002</v>
      </c>
      <c r="L49" s="89">
        <v>0.01</v>
      </c>
      <c r="M49" s="83" t="s">
        <v>235</v>
      </c>
    </row>
    <row r="50" spans="1:13" x14ac:dyDescent="0.25">
      <c r="A50" s="82">
        <v>2.9076</v>
      </c>
      <c r="B50" s="90">
        <v>-114.13500000000001</v>
      </c>
      <c r="C50" s="91">
        <v>39.113</v>
      </c>
      <c r="D50" s="88">
        <v>7</v>
      </c>
      <c r="E50" s="92">
        <v>1963</v>
      </c>
      <c r="F50" s="83">
        <v>12</v>
      </c>
      <c r="G50" s="83">
        <v>29</v>
      </c>
      <c r="H50" s="83">
        <v>1</v>
      </c>
      <c r="I50" s="83">
        <v>42</v>
      </c>
      <c r="J50" s="83">
        <v>11.6</v>
      </c>
      <c r="K50" s="84">
        <v>0.25600000000000001</v>
      </c>
      <c r="L50" s="89">
        <v>0.01</v>
      </c>
      <c r="M50" s="83" t="s">
        <v>235</v>
      </c>
    </row>
    <row r="51" spans="1:13" x14ac:dyDescent="0.25">
      <c r="A51" s="82">
        <v>3.1448999999999998</v>
      </c>
      <c r="B51" s="90">
        <v>-114.14400000000001</v>
      </c>
      <c r="C51" s="91">
        <v>39.110999999999997</v>
      </c>
      <c r="D51" s="88">
        <v>7</v>
      </c>
      <c r="E51" s="92">
        <v>1963</v>
      </c>
      <c r="F51" s="83">
        <v>12</v>
      </c>
      <c r="G51" s="83">
        <v>29</v>
      </c>
      <c r="H51" s="83">
        <v>4</v>
      </c>
      <c r="I51" s="83">
        <v>2</v>
      </c>
      <c r="J51" s="83">
        <v>1.3</v>
      </c>
      <c r="K51" s="84">
        <v>0.25600000000000001</v>
      </c>
      <c r="L51" s="89">
        <v>0.01</v>
      </c>
      <c r="M51" s="83" t="s">
        <v>235</v>
      </c>
    </row>
    <row r="52" spans="1:13" x14ac:dyDescent="0.25">
      <c r="A52" s="82">
        <v>2.9867000000000004</v>
      </c>
      <c r="B52" s="90">
        <v>-114.131</v>
      </c>
      <c r="C52" s="91">
        <v>39.156999999999996</v>
      </c>
      <c r="D52" s="88">
        <v>7</v>
      </c>
      <c r="E52" s="92">
        <v>1963</v>
      </c>
      <c r="F52" s="83">
        <v>12</v>
      </c>
      <c r="G52" s="83">
        <v>29</v>
      </c>
      <c r="H52" s="83">
        <v>4</v>
      </c>
      <c r="I52" s="83">
        <v>6</v>
      </c>
      <c r="J52" s="83">
        <v>9.5</v>
      </c>
      <c r="K52" s="84">
        <v>0.25600000000000001</v>
      </c>
      <c r="L52" s="89">
        <v>0.01</v>
      </c>
      <c r="M52" s="83" t="s">
        <v>235</v>
      </c>
    </row>
    <row r="53" spans="1:13" x14ac:dyDescent="0.25">
      <c r="A53" s="82">
        <v>3.9359000000000002</v>
      </c>
      <c r="B53" s="90">
        <v>-114.291</v>
      </c>
      <c r="C53" s="91">
        <v>39.14</v>
      </c>
      <c r="D53" s="88">
        <v>7</v>
      </c>
      <c r="E53" s="92">
        <v>1963</v>
      </c>
      <c r="F53" s="83">
        <v>12</v>
      </c>
      <c r="G53" s="83">
        <v>29</v>
      </c>
      <c r="H53" s="83">
        <v>4</v>
      </c>
      <c r="I53" s="83">
        <v>15</v>
      </c>
      <c r="J53" s="83">
        <v>0.2</v>
      </c>
      <c r="K53" s="84">
        <v>0.22900000000000001</v>
      </c>
      <c r="L53" s="89">
        <v>0.01</v>
      </c>
      <c r="M53" s="83" t="s">
        <v>235</v>
      </c>
    </row>
    <row r="54" spans="1:13" x14ac:dyDescent="0.25">
      <c r="A54" s="82">
        <v>2.8285</v>
      </c>
      <c r="B54" s="90">
        <v>-114.136</v>
      </c>
      <c r="C54" s="91">
        <v>39.189</v>
      </c>
      <c r="D54" s="88">
        <v>7</v>
      </c>
      <c r="E54" s="92">
        <v>1963</v>
      </c>
      <c r="F54" s="83">
        <v>12</v>
      </c>
      <c r="G54" s="83">
        <v>29</v>
      </c>
      <c r="H54" s="83">
        <v>6</v>
      </c>
      <c r="I54" s="83">
        <v>38</v>
      </c>
      <c r="J54" s="83">
        <v>56.2</v>
      </c>
      <c r="K54" s="84">
        <v>0.25600000000000001</v>
      </c>
      <c r="L54" s="89">
        <v>0.01</v>
      </c>
      <c r="M54" s="83" t="s">
        <v>235</v>
      </c>
    </row>
    <row r="55" spans="1:13" x14ac:dyDescent="0.25">
      <c r="A55" s="82">
        <v>3.3031000000000001</v>
      </c>
      <c r="B55" s="90">
        <v>-112.73099999999999</v>
      </c>
      <c r="C55" s="91">
        <v>37.554000000000002</v>
      </c>
      <c r="D55" s="88">
        <v>7</v>
      </c>
      <c r="E55" s="92">
        <v>1964</v>
      </c>
      <c r="F55" s="83">
        <v>1</v>
      </c>
      <c r="G55" s="83">
        <v>1</v>
      </c>
      <c r="H55" s="83">
        <v>16</v>
      </c>
      <c r="I55" s="83">
        <v>43</v>
      </c>
      <c r="J55" s="83">
        <v>5.8</v>
      </c>
      <c r="K55" s="84">
        <v>0.25600000000000001</v>
      </c>
      <c r="L55" s="89">
        <v>0.01</v>
      </c>
      <c r="M55" s="83" t="s">
        <v>235</v>
      </c>
    </row>
    <row r="56" spans="1:13" x14ac:dyDescent="0.25">
      <c r="A56" s="82">
        <v>3.1448999999999998</v>
      </c>
      <c r="B56" s="90">
        <v>-114.101</v>
      </c>
      <c r="C56" s="91">
        <v>39.155999999999999</v>
      </c>
      <c r="D56" s="88">
        <v>7</v>
      </c>
      <c r="E56" s="92">
        <v>1964</v>
      </c>
      <c r="F56" s="83">
        <v>1</v>
      </c>
      <c r="G56" s="83">
        <v>7</v>
      </c>
      <c r="H56" s="83">
        <v>11</v>
      </c>
      <c r="I56" s="83">
        <v>55</v>
      </c>
      <c r="J56" s="83">
        <v>31.7</v>
      </c>
      <c r="K56" s="84">
        <v>0.25600000000000001</v>
      </c>
      <c r="L56" s="89">
        <v>0.01</v>
      </c>
      <c r="M56" s="83" t="s">
        <v>235</v>
      </c>
    </row>
    <row r="57" spans="1:13" x14ac:dyDescent="0.25">
      <c r="A57" s="82">
        <v>3.1448999999999998</v>
      </c>
      <c r="B57" s="90">
        <v>-114.17400000000001</v>
      </c>
      <c r="C57" s="91">
        <v>39.146999999999998</v>
      </c>
      <c r="D57" s="88">
        <v>7</v>
      </c>
      <c r="E57" s="92">
        <v>1964</v>
      </c>
      <c r="F57" s="83">
        <v>1</v>
      </c>
      <c r="G57" s="83">
        <v>7</v>
      </c>
      <c r="H57" s="83">
        <v>12</v>
      </c>
      <c r="I57" s="83">
        <v>53</v>
      </c>
      <c r="J57" s="83">
        <v>45.5</v>
      </c>
      <c r="K57" s="84">
        <v>0.25600000000000001</v>
      </c>
      <c r="L57" s="89">
        <v>0.01</v>
      </c>
      <c r="M57" s="83" t="s">
        <v>235</v>
      </c>
    </row>
    <row r="58" spans="1:13" x14ac:dyDescent="0.25">
      <c r="A58" s="82">
        <v>3.4613</v>
      </c>
      <c r="B58" s="90">
        <v>-112.622</v>
      </c>
      <c r="C58" s="91">
        <v>38.185000000000002</v>
      </c>
      <c r="D58" s="88">
        <v>7</v>
      </c>
      <c r="E58" s="92">
        <v>1964</v>
      </c>
      <c r="F58" s="83">
        <v>1</v>
      </c>
      <c r="G58" s="83">
        <v>17</v>
      </c>
      <c r="H58" s="83">
        <v>0</v>
      </c>
      <c r="I58" s="83">
        <v>15</v>
      </c>
      <c r="J58" s="83">
        <v>3.5</v>
      </c>
      <c r="K58" s="84">
        <v>0.25600000000000001</v>
      </c>
      <c r="L58" s="89">
        <v>0.01</v>
      </c>
      <c r="M58" s="83" t="s">
        <v>235</v>
      </c>
    </row>
    <row r="59" spans="1:13" x14ac:dyDescent="0.25">
      <c r="A59" s="82">
        <v>3.0657999999999999</v>
      </c>
      <c r="B59" s="90">
        <v>-114.17</v>
      </c>
      <c r="C59" s="91">
        <v>39.156999999999996</v>
      </c>
      <c r="D59" s="88">
        <v>7</v>
      </c>
      <c r="E59" s="92">
        <v>1964</v>
      </c>
      <c r="F59" s="83">
        <v>1</v>
      </c>
      <c r="G59" s="83">
        <v>21</v>
      </c>
      <c r="H59" s="83">
        <v>23</v>
      </c>
      <c r="I59" s="83">
        <v>31</v>
      </c>
      <c r="J59" s="83">
        <v>39.799999999999997</v>
      </c>
      <c r="K59" s="84">
        <v>0.25600000000000001</v>
      </c>
      <c r="L59" s="89">
        <v>0.01</v>
      </c>
      <c r="M59" s="83" t="s">
        <v>235</v>
      </c>
    </row>
    <row r="60" spans="1:13" x14ac:dyDescent="0.25">
      <c r="A60" s="82">
        <v>3.6751864000000007</v>
      </c>
      <c r="B60" s="90">
        <v>-111.4</v>
      </c>
      <c r="C60" s="91">
        <v>43.2</v>
      </c>
      <c r="D60" s="88">
        <v>41</v>
      </c>
      <c r="E60" s="92">
        <v>1964</v>
      </c>
      <c r="F60" s="83">
        <v>1</v>
      </c>
      <c r="G60" s="83">
        <v>28</v>
      </c>
      <c r="H60" s="83">
        <v>12</v>
      </c>
      <c r="I60" s="83">
        <v>57</v>
      </c>
      <c r="J60" s="83">
        <v>7.9</v>
      </c>
      <c r="K60" s="84">
        <v>0.40100000000000002</v>
      </c>
      <c r="L60" s="89">
        <v>0.01</v>
      </c>
      <c r="M60" s="83" t="s">
        <v>235</v>
      </c>
    </row>
    <row r="61" spans="1:13" x14ac:dyDescent="0.25">
      <c r="A61" s="82">
        <v>3.5409537000000002</v>
      </c>
      <c r="B61" s="90">
        <v>-111.1</v>
      </c>
      <c r="C61" s="91">
        <v>43.2</v>
      </c>
      <c r="D61" s="88">
        <v>30</v>
      </c>
      <c r="E61" s="92">
        <v>1964</v>
      </c>
      <c r="F61" s="83">
        <v>2</v>
      </c>
      <c r="G61" s="83">
        <v>3</v>
      </c>
      <c r="H61" s="83">
        <v>5</v>
      </c>
      <c r="I61" s="83">
        <v>55</v>
      </c>
      <c r="J61" s="83">
        <v>44.3</v>
      </c>
      <c r="K61" s="84">
        <v>0.40100000000000002</v>
      </c>
      <c r="L61" s="89">
        <v>0.01</v>
      </c>
      <c r="M61" s="83" t="s">
        <v>235</v>
      </c>
    </row>
    <row r="62" spans="1:13" x14ac:dyDescent="0.25">
      <c r="A62" s="82">
        <v>3.1448999999999998</v>
      </c>
      <c r="B62" s="90">
        <v>-112.97</v>
      </c>
      <c r="C62" s="91">
        <v>37.648000000000003</v>
      </c>
      <c r="D62" s="88">
        <v>7</v>
      </c>
      <c r="E62" s="92">
        <v>1964</v>
      </c>
      <c r="F62" s="83">
        <v>2</v>
      </c>
      <c r="G62" s="83">
        <v>6</v>
      </c>
      <c r="H62" s="83">
        <v>7</v>
      </c>
      <c r="I62" s="83">
        <v>53</v>
      </c>
      <c r="J62" s="83">
        <v>49.5</v>
      </c>
      <c r="K62" s="84">
        <v>0.25600000000000001</v>
      </c>
      <c r="L62" s="89">
        <v>0.01</v>
      </c>
      <c r="M62" s="83" t="s">
        <v>235</v>
      </c>
    </row>
    <row r="63" spans="1:13" x14ac:dyDescent="0.25">
      <c r="A63" s="82">
        <v>2.9076</v>
      </c>
      <c r="B63" s="90">
        <v>-112.32599999999999</v>
      </c>
      <c r="C63" s="91">
        <v>42.076000000000001</v>
      </c>
      <c r="D63" s="88">
        <v>7</v>
      </c>
      <c r="E63" s="92">
        <v>1964</v>
      </c>
      <c r="F63" s="83">
        <v>2</v>
      </c>
      <c r="G63" s="83">
        <v>6</v>
      </c>
      <c r="H63" s="83">
        <v>11</v>
      </c>
      <c r="I63" s="83">
        <v>13</v>
      </c>
      <c r="J63" s="83">
        <v>33.1</v>
      </c>
      <c r="K63" s="84">
        <v>0.25600000000000001</v>
      </c>
      <c r="L63" s="89">
        <v>0.01</v>
      </c>
      <c r="M63" s="83" t="s">
        <v>235</v>
      </c>
    </row>
    <row r="64" spans="1:13" x14ac:dyDescent="0.25">
      <c r="A64" s="82">
        <v>3.3822000000000001</v>
      </c>
      <c r="B64" s="90">
        <v>-114.218</v>
      </c>
      <c r="C64" s="91">
        <v>39.412999999999997</v>
      </c>
      <c r="D64" s="88">
        <v>7</v>
      </c>
      <c r="E64" s="92">
        <v>1964</v>
      </c>
      <c r="F64" s="83">
        <v>2</v>
      </c>
      <c r="G64" s="83">
        <v>20</v>
      </c>
      <c r="H64" s="83">
        <v>20</v>
      </c>
      <c r="I64" s="83">
        <v>19</v>
      </c>
      <c r="J64" s="83">
        <v>48.2</v>
      </c>
      <c r="K64" s="84">
        <v>0.22900000000000001</v>
      </c>
      <c r="L64" s="89">
        <v>0.01</v>
      </c>
      <c r="M64" s="83" t="s">
        <v>235</v>
      </c>
    </row>
    <row r="65" spans="1:13" x14ac:dyDescent="0.25">
      <c r="A65" s="82">
        <v>2.9867000000000004</v>
      </c>
      <c r="B65" s="90">
        <v>-111.873</v>
      </c>
      <c r="C65" s="91">
        <v>39.494999999999997</v>
      </c>
      <c r="D65" s="88">
        <v>7</v>
      </c>
      <c r="E65" s="92">
        <v>1964</v>
      </c>
      <c r="F65" s="83">
        <v>3</v>
      </c>
      <c r="G65" s="83">
        <v>2</v>
      </c>
      <c r="H65" s="83">
        <v>7</v>
      </c>
      <c r="I65" s="83">
        <v>29</v>
      </c>
      <c r="J65" s="83">
        <v>19.7</v>
      </c>
      <c r="K65" s="84">
        <v>0.25600000000000001</v>
      </c>
      <c r="L65" s="89">
        <v>0.01</v>
      </c>
      <c r="M65" s="83" t="s">
        <v>235</v>
      </c>
    </row>
    <row r="66" spans="1:13" x14ac:dyDescent="0.25">
      <c r="A66" s="82">
        <v>3.1448999999999998</v>
      </c>
      <c r="B66" s="90">
        <v>-114.164</v>
      </c>
      <c r="C66" s="91">
        <v>39.139000000000003</v>
      </c>
      <c r="D66" s="88">
        <v>7</v>
      </c>
      <c r="E66" s="92">
        <v>1964</v>
      </c>
      <c r="F66" s="83">
        <v>3</v>
      </c>
      <c r="G66" s="83">
        <v>5</v>
      </c>
      <c r="H66" s="83">
        <v>12</v>
      </c>
      <c r="I66" s="83">
        <v>40</v>
      </c>
      <c r="J66" s="83">
        <v>50.1</v>
      </c>
      <c r="K66" s="84">
        <v>0.25600000000000001</v>
      </c>
      <c r="L66" s="89">
        <v>0.01</v>
      </c>
      <c r="M66" s="83" t="s">
        <v>235</v>
      </c>
    </row>
    <row r="67" spans="1:13" x14ac:dyDescent="0.25">
      <c r="A67" s="82">
        <v>2.9076</v>
      </c>
      <c r="B67" s="90">
        <v>-114.158</v>
      </c>
      <c r="C67" s="91">
        <v>39.152999999999999</v>
      </c>
      <c r="D67" s="88">
        <v>7</v>
      </c>
      <c r="E67" s="92">
        <v>1964</v>
      </c>
      <c r="F67" s="83">
        <v>4</v>
      </c>
      <c r="G67" s="83">
        <v>10</v>
      </c>
      <c r="H67" s="83">
        <v>21</v>
      </c>
      <c r="I67" s="83">
        <v>29</v>
      </c>
      <c r="J67" s="83">
        <v>56.4</v>
      </c>
      <c r="K67" s="84">
        <v>0.25600000000000001</v>
      </c>
      <c r="L67" s="89">
        <v>0.01</v>
      </c>
      <c r="M67" s="83" t="s">
        <v>235</v>
      </c>
    </row>
    <row r="68" spans="1:13" x14ac:dyDescent="0.25">
      <c r="A68" s="82">
        <v>3.8488900000000004</v>
      </c>
      <c r="B68" s="93">
        <v>-110.8</v>
      </c>
      <c r="C68" s="94">
        <v>43.3</v>
      </c>
      <c r="D68" s="95">
        <v>15</v>
      </c>
      <c r="E68" s="96">
        <v>1964</v>
      </c>
      <c r="F68" s="97">
        <v>4</v>
      </c>
      <c r="G68" s="97">
        <v>13</v>
      </c>
      <c r="H68" s="97">
        <v>11</v>
      </c>
      <c r="I68" s="97">
        <v>36</v>
      </c>
      <c r="J68" s="97">
        <v>30.4</v>
      </c>
      <c r="K68" s="84">
        <v>0.23</v>
      </c>
      <c r="L68" s="89">
        <v>0.01</v>
      </c>
      <c r="M68" s="83" t="s">
        <v>235</v>
      </c>
    </row>
    <row r="69" spans="1:13" x14ac:dyDescent="0.25">
      <c r="A69" s="82">
        <v>2.8285</v>
      </c>
      <c r="B69" s="90">
        <v>-112.08799999999999</v>
      </c>
      <c r="C69" s="91">
        <v>41.935000000000002</v>
      </c>
      <c r="D69" s="88">
        <v>7</v>
      </c>
      <c r="E69" s="92">
        <v>1964</v>
      </c>
      <c r="F69" s="83">
        <v>5</v>
      </c>
      <c r="G69" s="83">
        <v>22</v>
      </c>
      <c r="H69" s="83">
        <v>12</v>
      </c>
      <c r="I69" s="83">
        <v>11</v>
      </c>
      <c r="J69" s="83">
        <v>46.1</v>
      </c>
      <c r="K69" s="84">
        <v>0.25600000000000001</v>
      </c>
      <c r="L69" s="89">
        <v>0.01</v>
      </c>
      <c r="M69" s="83" t="s">
        <v>235</v>
      </c>
    </row>
    <row r="70" spans="1:13" x14ac:dyDescent="0.25">
      <c r="A70" s="82">
        <v>2.8697902000000006</v>
      </c>
      <c r="B70" s="90">
        <v>-114.8</v>
      </c>
      <c r="C70" s="91">
        <v>37.299999999999997</v>
      </c>
      <c r="D70" s="88">
        <v>33</v>
      </c>
      <c r="E70" s="92">
        <v>1964</v>
      </c>
      <c r="F70" s="83">
        <v>5</v>
      </c>
      <c r="G70" s="83">
        <v>29</v>
      </c>
      <c r="H70" s="83">
        <v>1</v>
      </c>
      <c r="I70" s="83">
        <v>11</v>
      </c>
      <c r="J70" s="83">
        <v>10.4</v>
      </c>
      <c r="K70" s="84">
        <v>0.40100000000000002</v>
      </c>
      <c r="L70" s="89">
        <v>0.01</v>
      </c>
      <c r="M70" s="83" t="s">
        <v>235</v>
      </c>
    </row>
    <row r="71" spans="1:13" x14ac:dyDescent="0.25">
      <c r="A71" s="82">
        <v>3.0040229000000003</v>
      </c>
      <c r="B71" s="90">
        <v>-111.3</v>
      </c>
      <c r="C71" s="91">
        <v>43.2</v>
      </c>
      <c r="D71" s="88">
        <v>33</v>
      </c>
      <c r="E71" s="92">
        <v>1964</v>
      </c>
      <c r="F71" s="83">
        <v>6</v>
      </c>
      <c r="G71" s="83">
        <v>5</v>
      </c>
      <c r="H71" s="83">
        <v>4</v>
      </c>
      <c r="I71" s="83">
        <v>52</v>
      </c>
      <c r="J71" s="83">
        <v>4.3</v>
      </c>
      <c r="K71" s="84">
        <v>0.40100000000000002</v>
      </c>
      <c r="L71" s="89">
        <v>0.01</v>
      </c>
      <c r="M71" s="83" t="s">
        <v>235</v>
      </c>
    </row>
    <row r="72" spans="1:13" x14ac:dyDescent="0.25">
      <c r="A72" s="82">
        <v>3.0657999999999999</v>
      </c>
      <c r="B72" s="93">
        <v>-111.773</v>
      </c>
      <c r="C72" s="94">
        <v>42.923999999999999</v>
      </c>
      <c r="D72" s="95">
        <v>7</v>
      </c>
      <c r="E72" s="96">
        <v>1964</v>
      </c>
      <c r="F72" s="97">
        <v>7</v>
      </c>
      <c r="G72" s="97">
        <v>1</v>
      </c>
      <c r="H72" s="97">
        <v>1</v>
      </c>
      <c r="I72" s="97">
        <v>11</v>
      </c>
      <c r="J72" s="97">
        <v>7.6</v>
      </c>
      <c r="K72" s="84">
        <v>0.25600000000000001</v>
      </c>
      <c r="L72" s="89">
        <v>0.01</v>
      </c>
      <c r="M72" s="83" t="s">
        <v>235</v>
      </c>
    </row>
    <row r="73" spans="1:13" x14ac:dyDescent="0.25">
      <c r="A73" s="82">
        <v>2.9867000000000004</v>
      </c>
      <c r="B73" s="90">
        <v>-111.846</v>
      </c>
      <c r="C73" s="91">
        <v>43.188000000000002</v>
      </c>
      <c r="D73" s="88">
        <v>7</v>
      </c>
      <c r="E73" s="92">
        <v>1964</v>
      </c>
      <c r="F73" s="83">
        <v>7</v>
      </c>
      <c r="G73" s="83">
        <v>1</v>
      </c>
      <c r="H73" s="83">
        <v>3</v>
      </c>
      <c r="I73" s="83">
        <v>41</v>
      </c>
      <c r="J73" s="83">
        <v>4.2</v>
      </c>
      <c r="K73" s="84">
        <v>0.25600000000000001</v>
      </c>
      <c r="L73" s="89">
        <v>0.01</v>
      </c>
      <c r="M73" s="83" t="s">
        <v>235</v>
      </c>
    </row>
    <row r="74" spans="1:13" x14ac:dyDescent="0.25">
      <c r="A74" s="82">
        <v>3.1448999999999998</v>
      </c>
      <c r="B74" s="90">
        <v>-110.934</v>
      </c>
      <c r="C74" s="91">
        <v>38.92</v>
      </c>
      <c r="D74" s="88">
        <v>7</v>
      </c>
      <c r="E74" s="92">
        <v>1964</v>
      </c>
      <c r="F74" s="83">
        <v>7</v>
      </c>
      <c r="G74" s="83">
        <v>7</v>
      </c>
      <c r="H74" s="83">
        <v>21</v>
      </c>
      <c r="I74" s="83">
        <v>16</v>
      </c>
      <c r="J74" s="83">
        <v>11.1</v>
      </c>
      <c r="K74" s="84">
        <v>0.22900000000000001</v>
      </c>
      <c r="L74" s="89">
        <v>0.01</v>
      </c>
      <c r="M74" s="83" t="s">
        <v>235</v>
      </c>
    </row>
    <row r="75" spans="1:13" x14ac:dyDescent="0.25">
      <c r="A75" s="82">
        <v>2.8285</v>
      </c>
      <c r="B75" s="90">
        <v>-111.77</v>
      </c>
      <c r="C75" s="91">
        <v>41.427</v>
      </c>
      <c r="D75" s="88">
        <v>7</v>
      </c>
      <c r="E75" s="92">
        <v>1964</v>
      </c>
      <c r="F75" s="83">
        <v>8</v>
      </c>
      <c r="G75" s="83">
        <v>4</v>
      </c>
      <c r="H75" s="83">
        <v>3</v>
      </c>
      <c r="I75" s="83">
        <v>8</v>
      </c>
      <c r="J75" s="83">
        <v>18.7</v>
      </c>
      <c r="K75" s="84">
        <v>0.25600000000000001</v>
      </c>
      <c r="L75" s="89">
        <v>0.01</v>
      </c>
      <c r="M75" s="83" t="s">
        <v>235</v>
      </c>
    </row>
    <row r="76" spans="1:13" x14ac:dyDescent="0.25">
      <c r="A76" s="82">
        <v>3.2240000000000002</v>
      </c>
      <c r="B76" s="90">
        <v>-110.92100000000001</v>
      </c>
      <c r="C76" s="91">
        <v>38.945999999999998</v>
      </c>
      <c r="D76" s="88">
        <v>7</v>
      </c>
      <c r="E76" s="92">
        <v>1964</v>
      </c>
      <c r="F76" s="83">
        <v>8</v>
      </c>
      <c r="G76" s="83">
        <v>5</v>
      </c>
      <c r="H76" s="83">
        <v>15</v>
      </c>
      <c r="I76" s="83">
        <v>17</v>
      </c>
      <c r="J76" s="83">
        <v>56.2</v>
      </c>
      <c r="K76" s="84">
        <v>0.25600000000000001</v>
      </c>
      <c r="L76" s="89">
        <v>0.01</v>
      </c>
      <c r="M76" s="83" t="s">
        <v>235</v>
      </c>
    </row>
    <row r="77" spans="1:13" x14ac:dyDescent="0.25">
      <c r="A77" s="82">
        <v>3.1448999999999998</v>
      </c>
      <c r="B77" s="90">
        <v>-112.163</v>
      </c>
      <c r="C77" s="91">
        <v>39.148000000000003</v>
      </c>
      <c r="D77" s="88">
        <v>7</v>
      </c>
      <c r="E77" s="92">
        <v>1964</v>
      </c>
      <c r="F77" s="83">
        <v>8</v>
      </c>
      <c r="G77" s="83">
        <v>12</v>
      </c>
      <c r="H77" s="83">
        <v>5</v>
      </c>
      <c r="I77" s="83">
        <v>4</v>
      </c>
      <c r="J77" s="83">
        <v>47.1</v>
      </c>
      <c r="K77" s="84">
        <v>0.25600000000000001</v>
      </c>
      <c r="L77" s="89">
        <v>0.01</v>
      </c>
      <c r="M77" s="83" t="s">
        <v>235</v>
      </c>
    </row>
    <row r="78" spans="1:13" x14ac:dyDescent="0.25">
      <c r="A78" s="82">
        <v>3.5409537000000002</v>
      </c>
      <c r="B78" s="90">
        <v>-112.3</v>
      </c>
      <c r="C78" s="91">
        <v>43.18</v>
      </c>
      <c r="D78" s="88">
        <v>6</v>
      </c>
      <c r="E78" s="92">
        <v>1964</v>
      </c>
      <c r="F78" s="83">
        <v>8</v>
      </c>
      <c r="G78" s="83">
        <v>18</v>
      </c>
      <c r="H78" s="83">
        <v>5</v>
      </c>
      <c r="I78" s="83">
        <v>18</v>
      </c>
      <c r="J78" s="83">
        <v>42</v>
      </c>
      <c r="K78" s="84">
        <v>0.40100000000000002</v>
      </c>
      <c r="L78" s="89">
        <v>0.01</v>
      </c>
      <c r="M78" s="83" t="s">
        <v>235</v>
      </c>
    </row>
    <row r="79" spans="1:13" x14ac:dyDescent="0.25">
      <c r="A79" s="82">
        <v>3.3031000000000001</v>
      </c>
      <c r="B79" s="90">
        <v>-112.232</v>
      </c>
      <c r="C79" s="91">
        <v>38.771999999999998</v>
      </c>
      <c r="D79" s="88">
        <v>7</v>
      </c>
      <c r="E79" s="92">
        <v>1964</v>
      </c>
      <c r="F79" s="83">
        <v>8</v>
      </c>
      <c r="G79" s="83">
        <v>24</v>
      </c>
      <c r="H79" s="83">
        <v>1</v>
      </c>
      <c r="I79" s="83">
        <v>51</v>
      </c>
      <c r="J79" s="83">
        <v>0.6</v>
      </c>
      <c r="K79" s="84">
        <v>0.25600000000000001</v>
      </c>
      <c r="L79" s="89">
        <v>0.01</v>
      </c>
      <c r="M79" s="83" t="s">
        <v>235</v>
      </c>
    </row>
    <row r="80" spans="1:13" x14ac:dyDescent="0.25">
      <c r="A80" s="82">
        <v>3.2240000000000002</v>
      </c>
      <c r="B80" s="90">
        <v>-112.247</v>
      </c>
      <c r="C80" s="91">
        <v>38.783000000000001</v>
      </c>
      <c r="D80" s="88">
        <v>7</v>
      </c>
      <c r="E80" s="92">
        <v>1964</v>
      </c>
      <c r="F80" s="83">
        <v>8</v>
      </c>
      <c r="G80" s="83">
        <v>24</v>
      </c>
      <c r="H80" s="83">
        <v>1</v>
      </c>
      <c r="I80" s="83">
        <v>55</v>
      </c>
      <c r="J80" s="83">
        <v>30.4</v>
      </c>
      <c r="K80" s="84">
        <v>0.25600000000000001</v>
      </c>
      <c r="L80" s="89">
        <v>0.01</v>
      </c>
      <c r="M80" s="83" t="s">
        <v>235</v>
      </c>
    </row>
    <row r="81" spans="1:13" x14ac:dyDescent="0.25">
      <c r="A81" s="82">
        <v>2.8285</v>
      </c>
      <c r="B81" s="90">
        <v>-113.14100000000001</v>
      </c>
      <c r="C81" s="91">
        <v>37.033999999999999</v>
      </c>
      <c r="D81" s="88">
        <v>7</v>
      </c>
      <c r="E81" s="92">
        <v>1964</v>
      </c>
      <c r="F81" s="83">
        <v>8</v>
      </c>
      <c r="G81" s="83">
        <v>28</v>
      </c>
      <c r="H81" s="83">
        <v>6</v>
      </c>
      <c r="I81" s="83">
        <v>50</v>
      </c>
      <c r="J81" s="83">
        <v>44.4</v>
      </c>
      <c r="K81" s="84">
        <v>0.25600000000000001</v>
      </c>
      <c r="L81" s="89">
        <v>0.01</v>
      </c>
      <c r="M81" s="83" t="s">
        <v>235</v>
      </c>
    </row>
    <row r="82" spans="1:13" x14ac:dyDescent="0.25">
      <c r="A82" s="82">
        <v>3.3031000000000001</v>
      </c>
      <c r="B82" s="90">
        <v>-111.46299999999999</v>
      </c>
      <c r="C82" s="91">
        <v>39.182000000000002</v>
      </c>
      <c r="D82" s="88">
        <v>7</v>
      </c>
      <c r="E82" s="92">
        <v>1964</v>
      </c>
      <c r="F82" s="83">
        <v>9</v>
      </c>
      <c r="G82" s="83">
        <v>6</v>
      </c>
      <c r="H82" s="83">
        <v>19</v>
      </c>
      <c r="I82" s="83">
        <v>3</v>
      </c>
      <c r="J82" s="83">
        <v>33.799999999999997</v>
      </c>
      <c r="K82" s="84">
        <v>0.25600000000000001</v>
      </c>
      <c r="L82" s="89">
        <v>0.01</v>
      </c>
      <c r="M82" s="83" t="s">
        <v>235</v>
      </c>
    </row>
    <row r="83" spans="1:13" x14ac:dyDescent="0.25">
      <c r="A83" s="82">
        <v>3.4067210000000006</v>
      </c>
      <c r="B83" s="90">
        <v>-110.8</v>
      </c>
      <c r="C83" s="91">
        <v>42.8</v>
      </c>
      <c r="D83" s="88">
        <v>33</v>
      </c>
      <c r="E83" s="92">
        <v>1964</v>
      </c>
      <c r="F83" s="83">
        <v>9</v>
      </c>
      <c r="G83" s="83">
        <v>17</v>
      </c>
      <c r="H83" s="83">
        <v>22</v>
      </c>
      <c r="I83" s="83">
        <v>17</v>
      </c>
      <c r="J83" s="83">
        <v>20</v>
      </c>
      <c r="K83" s="84">
        <v>0.40100000000000002</v>
      </c>
      <c r="L83" s="89">
        <v>0.01</v>
      </c>
      <c r="M83" s="83" t="s">
        <v>235</v>
      </c>
    </row>
    <row r="84" spans="1:13" x14ac:dyDescent="0.25">
      <c r="A84" s="82">
        <v>3.2240000000000002</v>
      </c>
      <c r="B84" s="90">
        <v>-112.21299999999999</v>
      </c>
      <c r="C84" s="91">
        <v>38.795999999999999</v>
      </c>
      <c r="D84" s="88">
        <v>7</v>
      </c>
      <c r="E84" s="92">
        <v>1964</v>
      </c>
      <c r="F84" s="83">
        <v>9</v>
      </c>
      <c r="G84" s="83">
        <v>21</v>
      </c>
      <c r="H84" s="83">
        <v>0</v>
      </c>
      <c r="I84" s="83">
        <v>36</v>
      </c>
      <c r="J84" s="83">
        <v>23.2</v>
      </c>
      <c r="K84" s="84">
        <v>0.25600000000000001</v>
      </c>
      <c r="L84" s="89">
        <v>0.01</v>
      </c>
      <c r="M84" s="83" t="s">
        <v>235</v>
      </c>
    </row>
    <row r="85" spans="1:13" x14ac:dyDescent="0.25">
      <c r="A85" s="82">
        <v>3.9436518000000009</v>
      </c>
      <c r="B85" s="90">
        <v>-114.78</v>
      </c>
      <c r="C85" s="91">
        <v>36.049999999999997</v>
      </c>
      <c r="D85" s="88">
        <v>19</v>
      </c>
      <c r="E85" s="92">
        <v>1964</v>
      </c>
      <c r="F85" s="83">
        <v>9</v>
      </c>
      <c r="G85" s="83">
        <v>23</v>
      </c>
      <c r="H85" s="83">
        <v>18</v>
      </c>
      <c r="I85" s="83">
        <v>9</v>
      </c>
      <c r="J85" s="83">
        <v>39.1</v>
      </c>
      <c r="K85" s="84">
        <v>0.40100000000000002</v>
      </c>
      <c r="L85" s="89">
        <v>0.01</v>
      </c>
      <c r="M85" s="83" t="s">
        <v>235</v>
      </c>
    </row>
    <row r="86" spans="1:13" x14ac:dyDescent="0.25">
      <c r="A86" s="82">
        <v>4.0940999999999992</v>
      </c>
      <c r="B86" s="90">
        <v>-111.73</v>
      </c>
      <c r="C86" s="91">
        <v>41.725999999999999</v>
      </c>
      <c r="D86" s="88">
        <v>7</v>
      </c>
      <c r="E86" s="92">
        <v>1964</v>
      </c>
      <c r="F86" s="83">
        <v>10</v>
      </c>
      <c r="G86" s="83">
        <v>18</v>
      </c>
      <c r="H86" s="83">
        <v>18</v>
      </c>
      <c r="I86" s="83">
        <v>33</v>
      </c>
      <c r="J86" s="83">
        <v>20.8</v>
      </c>
      <c r="K86" s="84">
        <v>0.22900000000000001</v>
      </c>
      <c r="L86" s="89">
        <v>0.01</v>
      </c>
      <c r="M86" s="83" t="s">
        <v>235</v>
      </c>
    </row>
    <row r="87" spans="1:13" x14ac:dyDescent="0.25">
      <c r="A87" s="82">
        <v>3.3031000000000001</v>
      </c>
      <c r="B87" s="90">
        <v>-112.23</v>
      </c>
      <c r="C87" s="91">
        <v>38.968000000000004</v>
      </c>
      <c r="D87" s="88">
        <v>7</v>
      </c>
      <c r="E87" s="92">
        <v>1964</v>
      </c>
      <c r="F87" s="83">
        <v>11</v>
      </c>
      <c r="G87" s="83">
        <v>29</v>
      </c>
      <c r="H87" s="83">
        <v>9</v>
      </c>
      <c r="I87" s="83">
        <v>31</v>
      </c>
      <c r="J87" s="83">
        <v>34.4</v>
      </c>
      <c r="K87" s="84">
        <v>0.25600000000000001</v>
      </c>
      <c r="L87" s="89">
        <v>0.01</v>
      </c>
      <c r="M87" s="83" t="s">
        <v>235</v>
      </c>
    </row>
    <row r="88" spans="1:13" x14ac:dyDescent="0.25">
      <c r="A88" s="82">
        <v>2.9076</v>
      </c>
      <c r="B88" s="90">
        <v>-114.232</v>
      </c>
      <c r="C88" s="91">
        <v>39.466000000000001</v>
      </c>
      <c r="D88" s="88">
        <v>7</v>
      </c>
      <c r="E88" s="92">
        <v>1964</v>
      </c>
      <c r="F88" s="83">
        <v>12</v>
      </c>
      <c r="G88" s="83">
        <v>12</v>
      </c>
      <c r="H88" s="83">
        <v>13</v>
      </c>
      <c r="I88" s="83">
        <v>14</v>
      </c>
      <c r="J88" s="83">
        <v>1.3</v>
      </c>
      <c r="K88" s="84">
        <v>0.25600000000000001</v>
      </c>
      <c r="L88" s="89">
        <v>0.01</v>
      </c>
      <c r="M88" s="83" t="s">
        <v>235</v>
      </c>
    </row>
    <row r="89" spans="1:13" x14ac:dyDescent="0.25">
      <c r="A89" s="82">
        <v>3.1448999999999998</v>
      </c>
      <c r="B89" s="90">
        <v>-112.848</v>
      </c>
      <c r="C89" s="91">
        <v>37.966000000000001</v>
      </c>
      <c r="D89" s="83">
        <v>7</v>
      </c>
      <c r="E89" s="92">
        <v>1965</v>
      </c>
      <c r="F89" s="83">
        <v>1</v>
      </c>
      <c r="G89" s="83">
        <v>18</v>
      </c>
      <c r="H89" s="83">
        <v>20</v>
      </c>
      <c r="I89" s="83">
        <v>8</v>
      </c>
      <c r="J89" s="83">
        <v>10.78</v>
      </c>
      <c r="K89" s="84">
        <v>0.25600000000000001</v>
      </c>
      <c r="L89" s="89">
        <v>0.01</v>
      </c>
      <c r="M89" s="83" t="s">
        <v>235</v>
      </c>
    </row>
    <row r="90" spans="1:13" x14ac:dyDescent="0.25">
      <c r="A90" s="82">
        <v>3.1448999999999998</v>
      </c>
      <c r="B90" s="90">
        <v>-111.39700000000001</v>
      </c>
      <c r="C90" s="91">
        <v>42.814999999999998</v>
      </c>
      <c r="D90" s="88">
        <v>7</v>
      </c>
      <c r="E90" s="92">
        <v>1965</v>
      </c>
      <c r="F90" s="83">
        <v>1</v>
      </c>
      <c r="G90" s="83">
        <v>25</v>
      </c>
      <c r="H90" s="83">
        <v>4</v>
      </c>
      <c r="I90" s="83">
        <v>26</v>
      </c>
      <c r="J90" s="83">
        <v>59.2</v>
      </c>
      <c r="K90" s="84">
        <v>0.25600000000000001</v>
      </c>
      <c r="L90" s="89">
        <v>0.01</v>
      </c>
      <c r="M90" s="83" t="s">
        <v>235</v>
      </c>
    </row>
    <row r="91" spans="1:13" x14ac:dyDescent="0.25">
      <c r="A91" s="82">
        <v>2.9076</v>
      </c>
      <c r="B91" s="90">
        <v>-111.255</v>
      </c>
      <c r="C91" s="91">
        <v>42.848999999999997</v>
      </c>
      <c r="D91" s="88">
        <v>7</v>
      </c>
      <c r="E91" s="92">
        <v>1965</v>
      </c>
      <c r="F91" s="83">
        <v>1</v>
      </c>
      <c r="G91" s="83">
        <v>25</v>
      </c>
      <c r="H91" s="83">
        <v>4</v>
      </c>
      <c r="I91" s="83">
        <v>30</v>
      </c>
      <c r="J91" s="83">
        <v>0.1</v>
      </c>
      <c r="K91" s="84">
        <v>0.25600000000000001</v>
      </c>
      <c r="L91" s="89">
        <v>0.01</v>
      </c>
      <c r="M91" s="83" t="s">
        <v>235</v>
      </c>
    </row>
    <row r="92" spans="1:13" x14ac:dyDescent="0.25">
      <c r="A92" s="82">
        <v>2.8285</v>
      </c>
      <c r="B92" s="90">
        <v>-111.852</v>
      </c>
      <c r="C92" s="91">
        <v>43.103000000000002</v>
      </c>
      <c r="D92" s="88">
        <v>7</v>
      </c>
      <c r="E92" s="92">
        <v>1965</v>
      </c>
      <c r="F92" s="83">
        <v>1</v>
      </c>
      <c r="G92" s="83">
        <v>25</v>
      </c>
      <c r="H92" s="83">
        <v>4</v>
      </c>
      <c r="I92" s="83">
        <v>43</v>
      </c>
      <c r="J92" s="83">
        <v>16.399999999999999</v>
      </c>
      <c r="K92" s="84">
        <v>0.25600000000000001</v>
      </c>
      <c r="L92" s="89">
        <v>0.01</v>
      </c>
      <c r="M92" s="83" t="s">
        <v>235</v>
      </c>
    </row>
    <row r="93" spans="1:13" x14ac:dyDescent="0.25">
      <c r="A93" s="82">
        <v>3.3822000000000001</v>
      </c>
      <c r="B93" s="90">
        <v>-113.116</v>
      </c>
      <c r="C93" s="91">
        <v>37.536999999999999</v>
      </c>
      <c r="D93" s="88">
        <v>7</v>
      </c>
      <c r="E93" s="92">
        <v>1965</v>
      </c>
      <c r="F93" s="83">
        <v>1</v>
      </c>
      <c r="G93" s="83">
        <v>30</v>
      </c>
      <c r="H93" s="83">
        <v>13</v>
      </c>
      <c r="I93" s="83">
        <v>48</v>
      </c>
      <c r="J93" s="83">
        <v>53.2</v>
      </c>
      <c r="K93" s="84">
        <v>0.25600000000000001</v>
      </c>
      <c r="L93" s="89">
        <v>0.01</v>
      </c>
      <c r="M93" s="83" t="s">
        <v>235</v>
      </c>
    </row>
    <row r="94" spans="1:13" x14ac:dyDescent="0.25">
      <c r="A94" s="82">
        <v>2.9076</v>
      </c>
      <c r="B94" s="90">
        <v>-112.47</v>
      </c>
      <c r="C94" s="91">
        <v>38.637</v>
      </c>
      <c r="D94" s="88">
        <v>7</v>
      </c>
      <c r="E94" s="92">
        <v>1965</v>
      </c>
      <c r="F94" s="83">
        <v>3</v>
      </c>
      <c r="G94" s="83">
        <v>16</v>
      </c>
      <c r="H94" s="83">
        <v>5</v>
      </c>
      <c r="I94" s="83">
        <v>37</v>
      </c>
      <c r="J94" s="83">
        <v>12</v>
      </c>
      <c r="K94" s="84">
        <v>0.25600000000000001</v>
      </c>
      <c r="L94" s="89">
        <v>0.01</v>
      </c>
      <c r="M94" s="83" t="s">
        <v>235</v>
      </c>
    </row>
    <row r="95" spans="1:13" x14ac:dyDescent="0.25">
      <c r="A95" s="82">
        <v>2.9076</v>
      </c>
      <c r="B95" s="90">
        <v>-111.589</v>
      </c>
      <c r="C95" s="91">
        <v>42.786000000000001</v>
      </c>
      <c r="D95" s="88">
        <v>7</v>
      </c>
      <c r="E95" s="92">
        <v>1965</v>
      </c>
      <c r="F95" s="83">
        <v>3</v>
      </c>
      <c r="G95" s="83">
        <v>27</v>
      </c>
      <c r="H95" s="83">
        <v>23</v>
      </c>
      <c r="I95" s="83">
        <v>17</v>
      </c>
      <c r="J95" s="83">
        <v>33.799999999999997</v>
      </c>
      <c r="K95" s="84">
        <v>0.25600000000000001</v>
      </c>
      <c r="L95" s="89">
        <v>0.01</v>
      </c>
      <c r="M95" s="83" t="s">
        <v>235</v>
      </c>
    </row>
    <row r="96" spans="1:13" x14ac:dyDescent="0.25">
      <c r="A96" s="82">
        <v>2.9076</v>
      </c>
      <c r="B96" s="90">
        <v>-110.90900000000001</v>
      </c>
      <c r="C96" s="91">
        <v>43.384999999999998</v>
      </c>
      <c r="D96" s="88">
        <v>7</v>
      </c>
      <c r="E96" s="92">
        <v>1965</v>
      </c>
      <c r="F96" s="83">
        <v>4</v>
      </c>
      <c r="G96" s="83">
        <v>1</v>
      </c>
      <c r="H96" s="83">
        <v>6</v>
      </c>
      <c r="I96" s="83">
        <v>28</v>
      </c>
      <c r="J96" s="83">
        <v>36.4</v>
      </c>
      <c r="K96" s="84">
        <v>0.25600000000000001</v>
      </c>
      <c r="L96" s="89">
        <v>0.01</v>
      </c>
      <c r="M96" s="83" t="s">
        <v>235</v>
      </c>
    </row>
    <row r="97" spans="1:13" x14ac:dyDescent="0.25">
      <c r="A97" s="82">
        <v>2.8285</v>
      </c>
      <c r="B97" s="90">
        <v>-111.583</v>
      </c>
      <c r="C97" s="91">
        <v>42.792000000000002</v>
      </c>
      <c r="D97" s="88">
        <v>7</v>
      </c>
      <c r="E97" s="92">
        <v>1965</v>
      </c>
      <c r="F97" s="83">
        <v>4</v>
      </c>
      <c r="G97" s="83">
        <v>2</v>
      </c>
      <c r="H97" s="83">
        <v>3</v>
      </c>
      <c r="I97" s="83">
        <v>6</v>
      </c>
      <c r="J97" s="83">
        <v>44.5</v>
      </c>
      <c r="K97" s="84">
        <v>0.25600000000000001</v>
      </c>
      <c r="L97" s="89">
        <v>0.01</v>
      </c>
      <c r="M97" s="83" t="s">
        <v>235</v>
      </c>
    </row>
    <row r="98" spans="1:13" x14ac:dyDescent="0.25">
      <c r="A98" s="82">
        <v>3.2240000000000002</v>
      </c>
      <c r="B98" s="90">
        <v>-111.468</v>
      </c>
      <c r="C98" s="91">
        <v>42.371000000000002</v>
      </c>
      <c r="D98" s="88">
        <v>7</v>
      </c>
      <c r="E98" s="92">
        <v>1965</v>
      </c>
      <c r="F98" s="83">
        <v>4</v>
      </c>
      <c r="G98" s="83">
        <v>2</v>
      </c>
      <c r="H98" s="83">
        <v>5</v>
      </c>
      <c r="I98" s="83">
        <v>19</v>
      </c>
      <c r="J98" s="83">
        <v>24.8</v>
      </c>
      <c r="K98" s="84">
        <v>0.22900000000000001</v>
      </c>
      <c r="L98" s="89">
        <v>0.01</v>
      </c>
      <c r="M98" s="83" t="s">
        <v>235</v>
      </c>
    </row>
    <row r="99" spans="1:13" x14ac:dyDescent="0.25">
      <c r="A99" s="82">
        <v>2.9076</v>
      </c>
      <c r="B99" s="90">
        <v>-111.532</v>
      </c>
      <c r="C99" s="91">
        <v>42.545999999999999</v>
      </c>
      <c r="D99" s="88">
        <v>7</v>
      </c>
      <c r="E99" s="92">
        <v>1965</v>
      </c>
      <c r="F99" s="83">
        <v>4</v>
      </c>
      <c r="G99" s="83">
        <v>2</v>
      </c>
      <c r="H99" s="83">
        <v>5</v>
      </c>
      <c r="I99" s="83">
        <v>25</v>
      </c>
      <c r="J99" s="83">
        <v>17.3</v>
      </c>
      <c r="K99" s="84">
        <v>0.25600000000000001</v>
      </c>
      <c r="L99" s="89">
        <v>0.01</v>
      </c>
      <c r="M99" s="83" t="s">
        <v>235</v>
      </c>
    </row>
    <row r="100" spans="1:13" x14ac:dyDescent="0.25">
      <c r="A100" s="82">
        <v>2.8285</v>
      </c>
      <c r="B100" s="90">
        <v>-112.86199999999999</v>
      </c>
      <c r="C100" s="91">
        <v>41.756999999999998</v>
      </c>
      <c r="D100" s="88">
        <v>7</v>
      </c>
      <c r="E100" s="92">
        <v>1965</v>
      </c>
      <c r="F100" s="83">
        <v>4</v>
      </c>
      <c r="G100" s="83">
        <v>27</v>
      </c>
      <c r="H100" s="83">
        <v>18</v>
      </c>
      <c r="I100" s="83">
        <v>51</v>
      </c>
      <c r="J100" s="83">
        <v>29.6</v>
      </c>
      <c r="K100" s="84">
        <v>0.22900000000000001</v>
      </c>
      <c r="L100" s="89">
        <v>0.01</v>
      </c>
      <c r="M100" s="83" t="s">
        <v>235</v>
      </c>
    </row>
    <row r="101" spans="1:13" x14ac:dyDescent="0.25">
      <c r="A101" s="82">
        <v>3.2724883000000005</v>
      </c>
      <c r="B101" s="90">
        <v>-114.36</v>
      </c>
      <c r="C101" s="91">
        <v>36.479999999999997</v>
      </c>
      <c r="D101" s="88">
        <v>6</v>
      </c>
      <c r="E101" s="92">
        <v>1965</v>
      </c>
      <c r="F101" s="83">
        <v>5</v>
      </c>
      <c r="G101" s="83">
        <v>3</v>
      </c>
      <c r="H101" s="83">
        <v>3</v>
      </c>
      <c r="I101" s="83">
        <v>30</v>
      </c>
      <c r="J101" s="83">
        <v>48.9</v>
      </c>
      <c r="K101" s="84">
        <v>0.40100000000000002</v>
      </c>
      <c r="L101" s="89">
        <v>0.01</v>
      </c>
      <c r="M101" s="83" t="s">
        <v>235</v>
      </c>
    </row>
    <row r="102" spans="1:13" x14ac:dyDescent="0.25">
      <c r="A102" s="82">
        <v>2.9867000000000004</v>
      </c>
      <c r="B102" s="90">
        <v>-111.51900000000001</v>
      </c>
      <c r="C102" s="91">
        <v>40.966000000000001</v>
      </c>
      <c r="D102" s="88">
        <v>7</v>
      </c>
      <c r="E102" s="92">
        <v>1965</v>
      </c>
      <c r="F102" s="83">
        <v>5</v>
      </c>
      <c r="G102" s="83">
        <v>11</v>
      </c>
      <c r="H102" s="83">
        <v>1</v>
      </c>
      <c r="I102" s="83">
        <v>50</v>
      </c>
      <c r="J102" s="83">
        <v>25.4</v>
      </c>
      <c r="K102" s="84">
        <v>0.22900000000000001</v>
      </c>
      <c r="L102" s="89">
        <v>0.01</v>
      </c>
      <c r="M102" s="83" t="s">
        <v>235</v>
      </c>
    </row>
    <row r="103" spans="1:13" x14ac:dyDescent="0.25">
      <c r="A103" s="82">
        <v>2.8285</v>
      </c>
      <c r="B103" s="90">
        <v>-112.44799999999999</v>
      </c>
      <c r="C103" s="91">
        <v>37.945</v>
      </c>
      <c r="D103" s="88">
        <v>7</v>
      </c>
      <c r="E103" s="92">
        <v>1965</v>
      </c>
      <c r="F103" s="83">
        <v>5</v>
      </c>
      <c r="G103" s="83">
        <v>16</v>
      </c>
      <c r="H103" s="83">
        <v>19</v>
      </c>
      <c r="I103" s="83">
        <v>4</v>
      </c>
      <c r="J103" s="83">
        <v>0.5</v>
      </c>
      <c r="K103" s="84">
        <v>0.25600000000000001</v>
      </c>
      <c r="L103" s="89">
        <v>0.01</v>
      </c>
      <c r="M103" s="83" t="s">
        <v>235</v>
      </c>
    </row>
    <row r="104" spans="1:13" x14ac:dyDescent="0.25">
      <c r="A104" s="82">
        <v>2.9076</v>
      </c>
      <c r="B104" s="90">
        <v>-111.264</v>
      </c>
      <c r="C104" s="91">
        <v>43.137</v>
      </c>
      <c r="D104" s="88">
        <v>7</v>
      </c>
      <c r="E104" s="92">
        <v>1965</v>
      </c>
      <c r="F104" s="83">
        <v>5</v>
      </c>
      <c r="G104" s="83">
        <v>24</v>
      </c>
      <c r="H104" s="83">
        <v>12</v>
      </c>
      <c r="I104" s="83">
        <v>5</v>
      </c>
      <c r="J104" s="83">
        <v>12.3</v>
      </c>
      <c r="K104" s="84">
        <v>0.25600000000000001</v>
      </c>
      <c r="L104" s="89">
        <v>0.01</v>
      </c>
      <c r="M104" s="83" t="s">
        <v>235</v>
      </c>
    </row>
    <row r="105" spans="1:13" x14ac:dyDescent="0.25">
      <c r="A105" s="82">
        <v>3.1448999999999998</v>
      </c>
      <c r="B105" s="90">
        <v>-111.447</v>
      </c>
      <c r="C105" s="91">
        <v>42.860999999999997</v>
      </c>
      <c r="D105" s="88">
        <v>7</v>
      </c>
      <c r="E105" s="92">
        <v>1965</v>
      </c>
      <c r="F105" s="83">
        <v>5</v>
      </c>
      <c r="G105" s="83">
        <v>25</v>
      </c>
      <c r="H105" s="83">
        <v>18</v>
      </c>
      <c r="I105" s="83">
        <v>58</v>
      </c>
      <c r="J105" s="83">
        <v>39.9</v>
      </c>
      <c r="K105" s="84">
        <v>0.25600000000000001</v>
      </c>
      <c r="L105" s="89">
        <v>0.01</v>
      </c>
      <c r="M105" s="83" t="s">
        <v>235</v>
      </c>
    </row>
    <row r="106" spans="1:13" x14ac:dyDescent="0.25">
      <c r="A106" s="82">
        <v>3.1448999999999998</v>
      </c>
      <c r="B106" s="90">
        <v>-110.352</v>
      </c>
      <c r="C106" s="91">
        <v>39.292000000000002</v>
      </c>
      <c r="D106" s="88">
        <v>7</v>
      </c>
      <c r="E106" s="92">
        <v>1965</v>
      </c>
      <c r="F106" s="83">
        <v>5</v>
      </c>
      <c r="G106" s="83">
        <v>29</v>
      </c>
      <c r="H106" s="83">
        <v>12</v>
      </c>
      <c r="I106" s="83">
        <v>3</v>
      </c>
      <c r="J106" s="83">
        <v>25</v>
      </c>
      <c r="K106" s="84">
        <v>0.25600000000000001</v>
      </c>
      <c r="L106" s="89">
        <v>0.01</v>
      </c>
      <c r="M106" s="83" t="s">
        <v>235</v>
      </c>
    </row>
    <row r="107" spans="1:13" x14ac:dyDescent="0.25">
      <c r="A107" s="82">
        <v>2.7355575000000005</v>
      </c>
      <c r="B107" s="90">
        <v>-112.2</v>
      </c>
      <c r="C107" s="91">
        <v>36</v>
      </c>
      <c r="D107" s="88">
        <v>33</v>
      </c>
      <c r="E107" s="92">
        <v>1965</v>
      </c>
      <c r="F107" s="83">
        <v>6</v>
      </c>
      <c r="G107" s="83">
        <v>7</v>
      </c>
      <c r="H107" s="83">
        <v>14</v>
      </c>
      <c r="I107" s="83">
        <v>28</v>
      </c>
      <c r="J107" s="83">
        <v>1.3</v>
      </c>
      <c r="K107" s="84">
        <v>0.40100000000000002</v>
      </c>
      <c r="L107" s="89">
        <v>0.01</v>
      </c>
      <c r="M107" s="83" t="s">
        <v>235</v>
      </c>
    </row>
    <row r="108" spans="1:13" x14ac:dyDescent="0.25">
      <c r="A108" s="82">
        <v>2.8285</v>
      </c>
      <c r="B108" s="90">
        <v>-111.264</v>
      </c>
      <c r="C108" s="91">
        <v>42.924999999999997</v>
      </c>
      <c r="D108" s="88">
        <v>7</v>
      </c>
      <c r="E108" s="92">
        <v>1965</v>
      </c>
      <c r="F108" s="83">
        <v>7</v>
      </c>
      <c r="G108" s="83">
        <v>5</v>
      </c>
      <c r="H108" s="83">
        <v>5</v>
      </c>
      <c r="I108" s="83">
        <v>23</v>
      </c>
      <c r="J108" s="83">
        <v>31.6</v>
      </c>
      <c r="K108" s="84">
        <v>0.25600000000000001</v>
      </c>
      <c r="L108" s="89">
        <v>0.01</v>
      </c>
      <c r="M108" s="83" t="s">
        <v>235</v>
      </c>
    </row>
    <row r="109" spans="1:13" x14ac:dyDescent="0.25">
      <c r="A109" s="82">
        <v>2.9867000000000004</v>
      </c>
      <c r="B109" s="90">
        <v>-111.43600000000001</v>
      </c>
      <c r="C109" s="91">
        <v>39.232999999999997</v>
      </c>
      <c r="D109" s="88">
        <v>7</v>
      </c>
      <c r="E109" s="92">
        <v>1965</v>
      </c>
      <c r="F109" s="83">
        <v>7</v>
      </c>
      <c r="G109" s="83">
        <v>5</v>
      </c>
      <c r="H109" s="83">
        <v>17</v>
      </c>
      <c r="I109" s="83">
        <v>17</v>
      </c>
      <c r="J109" s="83">
        <v>6.1</v>
      </c>
      <c r="K109" s="84">
        <v>0.22900000000000001</v>
      </c>
      <c r="L109" s="89">
        <v>0.01</v>
      </c>
      <c r="M109" s="83" t="s">
        <v>235</v>
      </c>
    </row>
    <row r="110" spans="1:13" x14ac:dyDescent="0.25">
      <c r="A110" s="82">
        <v>3.2240000000000002</v>
      </c>
      <c r="B110" s="90">
        <v>-112.983</v>
      </c>
      <c r="C110" s="91">
        <v>37.712000000000003</v>
      </c>
      <c r="D110" s="88">
        <v>7</v>
      </c>
      <c r="E110" s="92">
        <v>1965</v>
      </c>
      <c r="F110" s="83">
        <v>7</v>
      </c>
      <c r="G110" s="83">
        <v>13</v>
      </c>
      <c r="H110" s="83">
        <v>18</v>
      </c>
      <c r="I110" s="83">
        <v>3</v>
      </c>
      <c r="J110" s="83">
        <v>15.4</v>
      </c>
      <c r="K110" s="84">
        <v>0.25600000000000001</v>
      </c>
      <c r="L110" s="89">
        <v>0.01</v>
      </c>
      <c r="M110" s="83" t="s">
        <v>235</v>
      </c>
    </row>
    <row r="111" spans="1:13" x14ac:dyDescent="0.25">
      <c r="A111" s="82">
        <v>3.0657999999999999</v>
      </c>
      <c r="B111" s="90">
        <v>-113.039</v>
      </c>
      <c r="C111" s="91">
        <v>37.732999999999997</v>
      </c>
      <c r="D111" s="88">
        <v>7</v>
      </c>
      <c r="E111" s="92">
        <v>1965</v>
      </c>
      <c r="F111" s="83">
        <v>7</v>
      </c>
      <c r="G111" s="83">
        <v>18</v>
      </c>
      <c r="H111" s="83">
        <v>17</v>
      </c>
      <c r="I111" s="83">
        <v>9</v>
      </c>
      <c r="J111" s="83">
        <v>45.8</v>
      </c>
      <c r="K111" s="84">
        <v>0.25600000000000001</v>
      </c>
      <c r="L111" s="89">
        <v>0.01</v>
      </c>
      <c r="M111" s="83" t="s">
        <v>235</v>
      </c>
    </row>
    <row r="112" spans="1:13" x14ac:dyDescent="0.25">
      <c r="A112" s="82">
        <v>3.2240000000000002</v>
      </c>
      <c r="B112" s="90">
        <v>-112.44199999999999</v>
      </c>
      <c r="C112" s="91">
        <v>38.026000000000003</v>
      </c>
      <c r="D112" s="88">
        <v>7</v>
      </c>
      <c r="E112" s="92">
        <v>1965</v>
      </c>
      <c r="F112" s="83">
        <v>7</v>
      </c>
      <c r="G112" s="83">
        <v>20</v>
      </c>
      <c r="H112" s="83">
        <v>14</v>
      </c>
      <c r="I112" s="83">
        <v>49</v>
      </c>
      <c r="J112" s="83">
        <v>24.9</v>
      </c>
      <c r="K112" s="84">
        <v>0.25600000000000001</v>
      </c>
      <c r="L112" s="89">
        <v>0.01</v>
      </c>
      <c r="M112" s="83" t="s">
        <v>235</v>
      </c>
    </row>
    <row r="113" spans="1:13" x14ac:dyDescent="0.25">
      <c r="A113" s="82">
        <v>2.9867000000000004</v>
      </c>
      <c r="B113" s="90">
        <v>-112.119</v>
      </c>
      <c r="C113" s="91">
        <v>38.451000000000001</v>
      </c>
      <c r="D113" s="88">
        <v>7</v>
      </c>
      <c r="E113" s="92">
        <v>1965</v>
      </c>
      <c r="F113" s="83">
        <v>7</v>
      </c>
      <c r="G113" s="83">
        <v>24</v>
      </c>
      <c r="H113" s="83">
        <v>8</v>
      </c>
      <c r="I113" s="83">
        <v>29</v>
      </c>
      <c r="J113" s="83">
        <v>48.9</v>
      </c>
      <c r="K113" s="84">
        <v>0.25600000000000001</v>
      </c>
      <c r="L113" s="89">
        <v>0.01</v>
      </c>
      <c r="M113" s="83" t="s">
        <v>235</v>
      </c>
    </row>
    <row r="114" spans="1:13" x14ac:dyDescent="0.25">
      <c r="A114" s="82">
        <v>3.0657999999999999</v>
      </c>
      <c r="B114" s="90">
        <v>-111.349</v>
      </c>
      <c r="C114" s="91">
        <v>40.369</v>
      </c>
      <c r="D114" s="88">
        <v>7</v>
      </c>
      <c r="E114" s="92">
        <v>1965</v>
      </c>
      <c r="F114" s="83">
        <v>7</v>
      </c>
      <c r="G114" s="83">
        <v>27</v>
      </c>
      <c r="H114" s="83">
        <v>20</v>
      </c>
      <c r="I114" s="83">
        <v>23</v>
      </c>
      <c r="J114" s="83">
        <v>57.3</v>
      </c>
      <c r="K114" s="84">
        <v>0.25600000000000001</v>
      </c>
      <c r="L114" s="89">
        <v>0.01</v>
      </c>
      <c r="M114" s="83" t="s">
        <v>235</v>
      </c>
    </row>
    <row r="115" spans="1:13" x14ac:dyDescent="0.25">
      <c r="A115" s="82">
        <v>3.1448999999999998</v>
      </c>
      <c r="B115" s="90">
        <v>-110.851</v>
      </c>
      <c r="C115" s="91">
        <v>43.046999999999997</v>
      </c>
      <c r="D115" s="88">
        <v>7</v>
      </c>
      <c r="E115" s="92">
        <v>1965</v>
      </c>
      <c r="F115" s="83">
        <v>7</v>
      </c>
      <c r="G115" s="83">
        <v>29</v>
      </c>
      <c r="H115" s="83">
        <v>8</v>
      </c>
      <c r="I115" s="83">
        <v>25</v>
      </c>
      <c r="J115" s="83">
        <v>45.9</v>
      </c>
      <c r="K115" s="84">
        <v>0.25600000000000001</v>
      </c>
      <c r="L115" s="89">
        <v>0.01</v>
      </c>
      <c r="M115" s="83" t="s">
        <v>235</v>
      </c>
    </row>
    <row r="116" spans="1:13" x14ac:dyDescent="0.25">
      <c r="A116" s="82">
        <v>3.4067210000000006</v>
      </c>
      <c r="B116" s="90">
        <v>-111.8</v>
      </c>
      <c r="C116" s="91">
        <v>43.2</v>
      </c>
      <c r="D116" s="88">
        <v>33</v>
      </c>
      <c r="E116" s="92">
        <v>1965</v>
      </c>
      <c r="F116" s="83">
        <v>7</v>
      </c>
      <c r="G116" s="83">
        <v>29</v>
      </c>
      <c r="H116" s="83">
        <v>8</v>
      </c>
      <c r="I116" s="83">
        <v>25</v>
      </c>
      <c r="J116" s="83">
        <v>52.7</v>
      </c>
      <c r="K116" s="84">
        <v>0.40100000000000002</v>
      </c>
      <c r="L116" s="89">
        <v>0.01</v>
      </c>
      <c r="M116" s="83" t="s">
        <v>235</v>
      </c>
    </row>
    <row r="117" spans="1:13" x14ac:dyDescent="0.25">
      <c r="A117" s="82">
        <v>3.0657999999999999</v>
      </c>
      <c r="B117" s="90">
        <v>-110.398</v>
      </c>
      <c r="C117" s="91">
        <v>42.363999999999997</v>
      </c>
      <c r="D117" s="88">
        <v>7</v>
      </c>
      <c r="E117" s="92">
        <v>1965</v>
      </c>
      <c r="F117" s="83">
        <v>7</v>
      </c>
      <c r="G117" s="83">
        <v>31</v>
      </c>
      <c r="H117" s="83">
        <v>2</v>
      </c>
      <c r="I117" s="83">
        <v>31</v>
      </c>
      <c r="J117" s="83">
        <v>42.5</v>
      </c>
      <c r="K117" s="84">
        <v>0.25600000000000001</v>
      </c>
      <c r="L117" s="89">
        <v>0.01</v>
      </c>
      <c r="M117" s="83" t="s">
        <v>235</v>
      </c>
    </row>
    <row r="118" spans="1:13" x14ac:dyDescent="0.25">
      <c r="A118" s="82">
        <v>2.8285</v>
      </c>
      <c r="B118" s="90">
        <v>-112.64100000000001</v>
      </c>
      <c r="C118" s="91">
        <v>41.843000000000004</v>
      </c>
      <c r="D118" s="88">
        <v>7</v>
      </c>
      <c r="E118" s="92">
        <v>1965</v>
      </c>
      <c r="F118" s="83">
        <v>8</v>
      </c>
      <c r="G118" s="83">
        <v>17</v>
      </c>
      <c r="H118" s="83">
        <v>7</v>
      </c>
      <c r="I118" s="83">
        <v>9</v>
      </c>
      <c r="J118" s="83">
        <v>30.6</v>
      </c>
      <c r="K118" s="84">
        <v>0.25600000000000001</v>
      </c>
      <c r="L118" s="89">
        <v>0.01</v>
      </c>
      <c r="M118" s="83" t="s">
        <v>235</v>
      </c>
    </row>
    <row r="119" spans="1:13" x14ac:dyDescent="0.25">
      <c r="A119" s="82">
        <v>3.0657999999999999</v>
      </c>
      <c r="B119" s="93">
        <v>-111.26300000000001</v>
      </c>
      <c r="C119" s="94">
        <v>42.584000000000003</v>
      </c>
      <c r="D119" s="95">
        <v>7</v>
      </c>
      <c r="E119" s="96">
        <v>1965</v>
      </c>
      <c r="F119" s="97">
        <v>8</v>
      </c>
      <c r="G119" s="97">
        <v>22</v>
      </c>
      <c r="H119" s="97">
        <v>17</v>
      </c>
      <c r="I119" s="97">
        <v>54</v>
      </c>
      <c r="J119" s="97">
        <v>34.700000000000003</v>
      </c>
      <c r="K119" s="84">
        <v>0.25600000000000001</v>
      </c>
      <c r="L119" s="89">
        <v>0.01</v>
      </c>
      <c r="M119" s="83" t="s">
        <v>235</v>
      </c>
    </row>
    <row r="120" spans="1:13" x14ac:dyDescent="0.25">
      <c r="A120" s="82">
        <v>3.3822000000000001</v>
      </c>
      <c r="B120" s="93">
        <v>-111.119</v>
      </c>
      <c r="C120" s="94">
        <v>42.545000000000002</v>
      </c>
      <c r="D120" s="95">
        <v>7</v>
      </c>
      <c r="E120" s="96">
        <v>1965</v>
      </c>
      <c r="F120" s="97">
        <v>8</v>
      </c>
      <c r="G120" s="97">
        <v>23</v>
      </c>
      <c r="H120" s="97">
        <v>1</v>
      </c>
      <c r="I120" s="97">
        <v>3</v>
      </c>
      <c r="J120" s="97">
        <v>2.2999999999999998</v>
      </c>
      <c r="K120" s="84">
        <v>0.25600000000000001</v>
      </c>
      <c r="L120" s="89">
        <v>0.01</v>
      </c>
      <c r="M120" s="83" t="s">
        <v>235</v>
      </c>
    </row>
    <row r="121" spans="1:13" x14ac:dyDescent="0.25">
      <c r="A121" s="82">
        <v>3.3822000000000001</v>
      </c>
      <c r="B121" s="90">
        <v>-113.68899999999999</v>
      </c>
      <c r="C121" s="91">
        <v>37.448999999999998</v>
      </c>
      <c r="D121" s="88">
        <v>7</v>
      </c>
      <c r="E121" s="92">
        <v>1965</v>
      </c>
      <c r="F121" s="83">
        <v>8</v>
      </c>
      <c r="G121" s="83">
        <v>30</v>
      </c>
      <c r="H121" s="83">
        <v>0</v>
      </c>
      <c r="I121" s="83">
        <v>43</v>
      </c>
      <c r="J121" s="83">
        <v>15.2</v>
      </c>
      <c r="K121" s="84">
        <v>0.25600000000000001</v>
      </c>
      <c r="L121" s="89">
        <v>0.01</v>
      </c>
      <c r="M121" s="83" t="s">
        <v>235</v>
      </c>
    </row>
    <row r="122" spans="1:13" x14ac:dyDescent="0.25">
      <c r="A122" s="82">
        <v>3.2240000000000002</v>
      </c>
      <c r="B122" s="90">
        <v>-111.47199999999999</v>
      </c>
      <c r="C122" s="91">
        <v>39.427</v>
      </c>
      <c r="D122" s="83">
        <v>7</v>
      </c>
      <c r="E122" s="83">
        <v>1965</v>
      </c>
      <c r="F122" s="83">
        <v>9</v>
      </c>
      <c r="G122" s="83">
        <v>10</v>
      </c>
      <c r="H122" s="83">
        <v>21</v>
      </c>
      <c r="I122" s="83">
        <v>47</v>
      </c>
      <c r="J122" s="83">
        <v>44.6</v>
      </c>
      <c r="K122" s="84">
        <v>0.25600000000000001</v>
      </c>
      <c r="L122" s="89">
        <v>0.01</v>
      </c>
      <c r="M122" s="83" t="s">
        <v>235</v>
      </c>
    </row>
    <row r="123" spans="1:13" x14ac:dyDescent="0.25">
      <c r="A123" s="82">
        <v>3.0657999999999999</v>
      </c>
      <c r="B123" s="90">
        <v>-110.259</v>
      </c>
      <c r="C123" s="91">
        <v>38.994</v>
      </c>
      <c r="D123" s="83">
        <v>7</v>
      </c>
      <c r="E123" s="83">
        <v>1965</v>
      </c>
      <c r="F123" s="83">
        <v>10</v>
      </c>
      <c r="G123" s="83">
        <v>22</v>
      </c>
      <c r="H123" s="83">
        <v>22</v>
      </c>
      <c r="I123" s="83">
        <v>58</v>
      </c>
      <c r="J123" s="83">
        <v>36.630000000000003</v>
      </c>
      <c r="K123" s="84">
        <v>0.25600000000000001</v>
      </c>
      <c r="L123" s="89">
        <v>0.01</v>
      </c>
      <c r="M123" s="83" t="s">
        <v>235</v>
      </c>
    </row>
    <row r="124" spans="1:13" x14ac:dyDescent="0.25">
      <c r="A124" s="82">
        <v>2.8285</v>
      </c>
      <c r="B124" s="90">
        <v>-110.4</v>
      </c>
      <c r="C124" s="91">
        <v>42.042999999999999</v>
      </c>
      <c r="D124" s="88">
        <v>7</v>
      </c>
      <c r="E124" s="92">
        <v>1965</v>
      </c>
      <c r="F124" s="83">
        <v>10</v>
      </c>
      <c r="G124" s="83">
        <v>27</v>
      </c>
      <c r="H124" s="83">
        <v>16</v>
      </c>
      <c r="I124" s="83">
        <v>38</v>
      </c>
      <c r="J124" s="83">
        <v>54.1</v>
      </c>
      <c r="K124" s="84">
        <v>0.25600000000000001</v>
      </c>
      <c r="L124" s="89">
        <v>0.01</v>
      </c>
      <c r="M124" s="83" t="s">
        <v>235</v>
      </c>
    </row>
    <row r="125" spans="1:13" x14ac:dyDescent="0.25">
      <c r="A125" s="82">
        <v>3.7777000000000003</v>
      </c>
      <c r="B125" s="90">
        <v>-113.38800000000001</v>
      </c>
      <c r="C125" s="91">
        <v>41.319000000000003</v>
      </c>
      <c r="D125" s="88">
        <v>7</v>
      </c>
      <c r="E125" s="92">
        <v>1965</v>
      </c>
      <c r="F125" s="83">
        <v>10</v>
      </c>
      <c r="G125" s="83">
        <v>29</v>
      </c>
      <c r="H125" s="83">
        <v>16</v>
      </c>
      <c r="I125" s="83">
        <v>52</v>
      </c>
      <c r="J125" s="83">
        <v>50.3</v>
      </c>
      <c r="K125" s="84">
        <v>0.22900000000000001</v>
      </c>
      <c r="L125" s="89">
        <v>0.01</v>
      </c>
      <c r="M125" s="83" t="s">
        <v>235</v>
      </c>
    </row>
    <row r="126" spans="1:13" x14ac:dyDescent="0.25">
      <c r="A126" s="82">
        <v>2.8285</v>
      </c>
      <c r="B126" s="90">
        <v>-113.474</v>
      </c>
      <c r="C126" s="91">
        <v>41.021000000000001</v>
      </c>
      <c r="D126" s="88">
        <v>7</v>
      </c>
      <c r="E126" s="92">
        <v>1965</v>
      </c>
      <c r="F126" s="83">
        <v>10</v>
      </c>
      <c r="G126" s="83">
        <v>29</v>
      </c>
      <c r="H126" s="83">
        <v>18</v>
      </c>
      <c r="I126" s="83">
        <v>51</v>
      </c>
      <c r="J126" s="83">
        <v>51.5</v>
      </c>
      <c r="K126" s="84">
        <v>0.25600000000000001</v>
      </c>
      <c r="L126" s="89">
        <v>0.01</v>
      </c>
      <c r="M126" s="83" t="s">
        <v>235</v>
      </c>
    </row>
    <row r="127" spans="1:13" x14ac:dyDescent="0.25">
      <c r="A127" s="82">
        <v>3.1448999999999998</v>
      </c>
      <c r="B127" s="93">
        <v>-112.458</v>
      </c>
      <c r="C127" s="94">
        <v>36.656999999999996</v>
      </c>
      <c r="D127" s="95">
        <v>7</v>
      </c>
      <c r="E127" s="96">
        <v>1965</v>
      </c>
      <c r="F127" s="97">
        <v>11</v>
      </c>
      <c r="G127" s="97">
        <v>7</v>
      </c>
      <c r="H127" s="97">
        <v>16</v>
      </c>
      <c r="I127" s="97">
        <v>29</v>
      </c>
      <c r="J127" s="97">
        <v>41.8</v>
      </c>
      <c r="K127" s="84">
        <v>0.25600000000000001</v>
      </c>
      <c r="L127" s="89">
        <v>0.01</v>
      </c>
      <c r="M127" s="83" t="s">
        <v>235</v>
      </c>
    </row>
    <row r="128" spans="1:13" x14ac:dyDescent="0.25">
      <c r="A128" s="82">
        <v>3.1448999999999998</v>
      </c>
      <c r="B128" s="90">
        <v>-113.327</v>
      </c>
      <c r="C128" s="91">
        <v>37.701999999999998</v>
      </c>
      <c r="D128" s="88">
        <v>7</v>
      </c>
      <c r="E128" s="92">
        <v>1965</v>
      </c>
      <c r="F128" s="83">
        <v>12</v>
      </c>
      <c r="G128" s="83">
        <v>6</v>
      </c>
      <c r="H128" s="83">
        <v>12</v>
      </c>
      <c r="I128" s="83">
        <v>24</v>
      </c>
      <c r="J128" s="83">
        <v>43</v>
      </c>
      <c r="K128" s="84">
        <v>0.25600000000000001</v>
      </c>
      <c r="L128" s="89">
        <v>0.01</v>
      </c>
      <c r="M128" s="83" t="s">
        <v>235</v>
      </c>
    </row>
    <row r="129" spans="1:13" x14ac:dyDescent="0.25">
      <c r="A129" s="82">
        <v>3.2724883000000005</v>
      </c>
      <c r="B129" s="90">
        <v>-110.7</v>
      </c>
      <c r="C129" s="91">
        <v>42.8</v>
      </c>
      <c r="D129" s="88">
        <v>33</v>
      </c>
      <c r="E129" s="92">
        <v>1965</v>
      </c>
      <c r="F129" s="83">
        <v>12</v>
      </c>
      <c r="G129" s="83">
        <v>24</v>
      </c>
      <c r="H129" s="83">
        <v>10</v>
      </c>
      <c r="I129" s="83">
        <v>5</v>
      </c>
      <c r="J129" s="83">
        <v>4.5999999999999996</v>
      </c>
      <c r="K129" s="84">
        <v>0.40100000000000002</v>
      </c>
      <c r="L129" s="89">
        <v>0.01</v>
      </c>
      <c r="M129" s="83" t="s">
        <v>235</v>
      </c>
    </row>
    <row r="130" spans="1:13" x14ac:dyDescent="0.25">
      <c r="A130" s="82">
        <v>3.0657999999999999</v>
      </c>
      <c r="B130" s="90">
        <v>-111.277</v>
      </c>
      <c r="C130" s="91">
        <v>42.252000000000002</v>
      </c>
      <c r="D130" s="88">
        <v>7</v>
      </c>
      <c r="E130" s="92">
        <v>1966</v>
      </c>
      <c r="F130" s="83">
        <v>2</v>
      </c>
      <c r="G130" s="83">
        <v>11</v>
      </c>
      <c r="H130" s="83">
        <v>20</v>
      </c>
      <c r="I130" s="83">
        <v>36</v>
      </c>
      <c r="J130" s="83">
        <v>22</v>
      </c>
      <c r="K130" s="84">
        <v>0.25600000000000001</v>
      </c>
      <c r="L130" s="89">
        <v>0.01</v>
      </c>
      <c r="M130" s="83" t="s">
        <v>235</v>
      </c>
    </row>
    <row r="131" spans="1:13" x14ac:dyDescent="0.25">
      <c r="A131" s="82">
        <v>2.9867000000000004</v>
      </c>
      <c r="B131" s="90">
        <v>-111.15</v>
      </c>
      <c r="C131" s="91">
        <v>42.732999999999997</v>
      </c>
      <c r="D131" s="88">
        <v>7</v>
      </c>
      <c r="E131" s="92">
        <v>1966</v>
      </c>
      <c r="F131" s="83">
        <v>2</v>
      </c>
      <c r="G131" s="83">
        <v>12</v>
      </c>
      <c r="H131" s="83">
        <v>9</v>
      </c>
      <c r="I131" s="83">
        <v>52</v>
      </c>
      <c r="J131" s="83">
        <v>31.1</v>
      </c>
      <c r="K131" s="84">
        <v>0.25600000000000001</v>
      </c>
      <c r="L131" s="89">
        <v>0.01</v>
      </c>
      <c r="M131" s="83" t="s">
        <v>235</v>
      </c>
    </row>
    <row r="132" spans="1:13" x14ac:dyDescent="0.25">
      <c r="A132" s="82">
        <v>4.4105000000000008</v>
      </c>
      <c r="B132" s="90">
        <v>-111.56100000000001</v>
      </c>
      <c r="C132" s="91">
        <v>41.661000000000001</v>
      </c>
      <c r="D132" s="88">
        <v>7</v>
      </c>
      <c r="E132" s="92">
        <v>1966</v>
      </c>
      <c r="F132" s="83">
        <v>3</v>
      </c>
      <c r="G132" s="83">
        <v>17</v>
      </c>
      <c r="H132" s="83">
        <v>11</v>
      </c>
      <c r="I132" s="83">
        <v>47</v>
      </c>
      <c r="J132" s="83">
        <v>47.4</v>
      </c>
      <c r="K132" s="84">
        <v>0.22900000000000001</v>
      </c>
      <c r="L132" s="89">
        <v>0.01</v>
      </c>
      <c r="M132" s="83" t="s">
        <v>235</v>
      </c>
    </row>
    <row r="133" spans="1:13" x14ac:dyDescent="0.25">
      <c r="A133" s="82">
        <v>3.3031000000000001</v>
      </c>
      <c r="B133" s="90">
        <v>-108.42100000000001</v>
      </c>
      <c r="C133" s="91">
        <v>39.799999999999997</v>
      </c>
      <c r="D133" s="88">
        <v>7</v>
      </c>
      <c r="E133" s="92">
        <v>1966</v>
      </c>
      <c r="F133" s="83">
        <v>3</v>
      </c>
      <c r="G133" s="83">
        <v>25</v>
      </c>
      <c r="H133" s="83">
        <v>22</v>
      </c>
      <c r="I133" s="83">
        <v>38</v>
      </c>
      <c r="J133" s="83">
        <v>39.4</v>
      </c>
      <c r="K133" s="84">
        <v>0.25600000000000001</v>
      </c>
      <c r="L133" s="89">
        <v>0.01</v>
      </c>
      <c r="M133" s="83" t="s">
        <v>235</v>
      </c>
    </row>
    <row r="134" spans="1:13" x14ac:dyDescent="0.25">
      <c r="A134" s="82">
        <v>3.0657999999999999</v>
      </c>
      <c r="B134" s="90">
        <v>-113.718</v>
      </c>
      <c r="C134" s="91">
        <v>37.728000000000002</v>
      </c>
      <c r="D134" s="88">
        <v>7</v>
      </c>
      <c r="E134" s="92">
        <v>1966</v>
      </c>
      <c r="F134" s="83">
        <v>4</v>
      </c>
      <c r="G134" s="83">
        <v>16</v>
      </c>
      <c r="H134" s="83">
        <v>13</v>
      </c>
      <c r="I134" s="83">
        <v>10</v>
      </c>
      <c r="J134" s="83">
        <v>9.4</v>
      </c>
      <c r="K134" s="84">
        <v>0.25600000000000001</v>
      </c>
      <c r="L134" s="89">
        <v>0.01</v>
      </c>
      <c r="M134" s="83" t="s">
        <v>235</v>
      </c>
    </row>
    <row r="135" spans="1:13" x14ac:dyDescent="0.25">
      <c r="A135" s="82">
        <v>2.9867000000000004</v>
      </c>
      <c r="B135" s="90">
        <v>-112.066</v>
      </c>
      <c r="C135" s="91">
        <v>39.292999999999999</v>
      </c>
      <c r="D135" s="88">
        <v>7</v>
      </c>
      <c r="E135" s="92">
        <v>1966</v>
      </c>
      <c r="F135" s="83">
        <v>4</v>
      </c>
      <c r="G135" s="83">
        <v>18</v>
      </c>
      <c r="H135" s="83">
        <v>0</v>
      </c>
      <c r="I135" s="83">
        <v>47</v>
      </c>
      <c r="J135" s="83">
        <v>29.5</v>
      </c>
      <c r="K135" s="84">
        <v>0.25600000000000001</v>
      </c>
      <c r="L135" s="89">
        <v>0.01</v>
      </c>
      <c r="M135" s="83" t="s">
        <v>235</v>
      </c>
    </row>
    <row r="136" spans="1:13" x14ac:dyDescent="0.25">
      <c r="A136" s="82">
        <v>3.6194999999999999</v>
      </c>
      <c r="B136" s="90">
        <v>-111.548</v>
      </c>
      <c r="C136" s="91">
        <v>39.104999999999997</v>
      </c>
      <c r="D136" s="88">
        <v>7</v>
      </c>
      <c r="E136" s="92">
        <v>1966</v>
      </c>
      <c r="F136" s="83">
        <v>4</v>
      </c>
      <c r="G136" s="83">
        <v>23</v>
      </c>
      <c r="H136" s="83">
        <v>20</v>
      </c>
      <c r="I136" s="83">
        <v>20</v>
      </c>
      <c r="J136" s="83">
        <v>53.3</v>
      </c>
      <c r="K136" s="84">
        <v>0.25600000000000001</v>
      </c>
      <c r="L136" s="89">
        <v>0.01</v>
      </c>
      <c r="M136" s="83" t="s">
        <v>235</v>
      </c>
    </row>
    <row r="137" spans="1:13" x14ac:dyDescent="0.25">
      <c r="A137" s="82">
        <v>2.9867000000000004</v>
      </c>
      <c r="B137" s="90">
        <v>-111.56399999999999</v>
      </c>
      <c r="C137" s="91">
        <v>39.563000000000002</v>
      </c>
      <c r="D137" s="88">
        <v>7</v>
      </c>
      <c r="E137" s="92">
        <v>1966</v>
      </c>
      <c r="F137" s="83">
        <v>4</v>
      </c>
      <c r="G137" s="83">
        <v>24</v>
      </c>
      <c r="H137" s="83">
        <v>3</v>
      </c>
      <c r="I137" s="83">
        <v>0</v>
      </c>
      <c r="J137" s="83">
        <v>1.9</v>
      </c>
      <c r="K137" s="84">
        <v>0.25600000000000001</v>
      </c>
      <c r="L137" s="89">
        <v>0.01</v>
      </c>
      <c r="M137" s="83" t="s">
        <v>235</v>
      </c>
    </row>
    <row r="138" spans="1:13" x14ac:dyDescent="0.25">
      <c r="A138" s="82">
        <v>3.1448999999999998</v>
      </c>
      <c r="B138" s="90">
        <v>-111.562</v>
      </c>
      <c r="C138" s="91">
        <v>39.079000000000001</v>
      </c>
      <c r="D138" s="88">
        <v>7</v>
      </c>
      <c r="E138" s="92">
        <v>1966</v>
      </c>
      <c r="F138" s="83">
        <v>5</v>
      </c>
      <c r="G138" s="83">
        <v>1</v>
      </c>
      <c r="H138" s="83">
        <v>11</v>
      </c>
      <c r="I138" s="83">
        <v>38</v>
      </c>
      <c r="J138" s="83">
        <v>24.5</v>
      </c>
      <c r="K138" s="84">
        <v>0.25600000000000001</v>
      </c>
      <c r="L138" s="89">
        <v>0.01</v>
      </c>
      <c r="M138" s="83" t="s">
        <v>235</v>
      </c>
    </row>
    <row r="139" spans="1:13" x14ac:dyDescent="0.25">
      <c r="A139" s="82">
        <v>3.0657999999999999</v>
      </c>
      <c r="B139" s="90">
        <v>-112.38200000000001</v>
      </c>
      <c r="C139" s="91">
        <v>37.030999999999999</v>
      </c>
      <c r="D139" s="88">
        <v>7</v>
      </c>
      <c r="E139" s="92">
        <v>1966</v>
      </c>
      <c r="F139" s="83">
        <v>5</v>
      </c>
      <c r="G139" s="83">
        <v>5</v>
      </c>
      <c r="H139" s="83">
        <v>3</v>
      </c>
      <c r="I139" s="83">
        <v>32</v>
      </c>
      <c r="J139" s="83">
        <v>55.8</v>
      </c>
      <c r="K139" s="84">
        <v>0.25600000000000001</v>
      </c>
      <c r="L139" s="89">
        <v>0.01</v>
      </c>
      <c r="M139" s="83" t="s">
        <v>235</v>
      </c>
    </row>
    <row r="140" spans="1:13" x14ac:dyDescent="0.25">
      <c r="A140" s="82">
        <v>2.9076</v>
      </c>
      <c r="B140" s="90">
        <v>-112.386</v>
      </c>
      <c r="C140" s="91">
        <v>36.817</v>
      </c>
      <c r="D140" s="88">
        <v>7</v>
      </c>
      <c r="E140" s="92">
        <v>1966</v>
      </c>
      <c r="F140" s="83">
        <v>5</v>
      </c>
      <c r="G140" s="83">
        <v>5</v>
      </c>
      <c r="H140" s="83">
        <v>6</v>
      </c>
      <c r="I140" s="83">
        <v>15</v>
      </c>
      <c r="J140" s="83">
        <v>20.5</v>
      </c>
      <c r="K140" s="84">
        <v>0.25600000000000001</v>
      </c>
      <c r="L140" s="89">
        <v>0.01</v>
      </c>
      <c r="M140" s="83" t="s">
        <v>235</v>
      </c>
    </row>
    <row r="141" spans="1:13" x14ac:dyDescent="0.25">
      <c r="A141" s="82">
        <v>3.2240000000000002</v>
      </c>
      <c r="B141" s="90">
        <v>-112.20099999999999</v>
      </c>
      <c r="C141" s="91">
        <v>38.049999999999997</v>
      </c>
      <c r="D141" s="88">
        <v>7</v>
      </c>
      <c r="E141" s="92">
        <v>1966</v>
      </c>
      <c r="F141" s="83">
        <v>5</v>
      </c>
      <c r="G141" s="83">
        <v>20</v>
      </c>
      <c r="H141" s="83">
        <v>12</v>
      </c>
      <c r="I141" s="83">
        <v>11</v>
      </c>
      <c r="J141" s="83">
        <v>37.4</v>
      </c>
      <c r="K141" s="84">
        <v>0.25600000000000001</v>
      </c>
      <c r="L141" s="89">
        <v>0.01</v>
      </c>
      <c r="M141" s="83" t="s">
        <v>235</v>
      </c>
    </row>
    <row r="142" spans="1:13" x14ac:dyDescent="0.25">
      <c r="A142" s="82">
        <v>4.0940999999999992</v>
      </c>
      <c r="B142" s="90">
        <v>-111.854</v>
      </c>
      <c r="C142" s="91">
        <v>37.982999999999997</v>
      </c>
      <c r="D142" s="88">
        <v>7</v>
      </c>
      <c r="E142" s="92">
        <v>1966</v>
      </c>
      <c r="F142" s="83">
        <v>5</v>
      </c>
      <c r="G142" s="83">
        <v>20</v>
      </c>
      <c r="H142" s="83">
        <v>13</v>
      </c>
      <c r="I142" s="83">
        <v>40</v>
      </c>
      <c r="J142" s="83">
        <v>47.9</v>
      </c>
      <c r="K142" s="84">
        <v>0.22900000000000001</v>
      </c>
      <c r="L142" s="89">
        <v>0.01</v>
      </c>
      <c r="M142" s="83" t="s">
        <v>235</v>
      </c>
    </row>
    <row r="143" spans="1:13" x14ac:dyDescent="0.25">
      <c r="A143" s="82">
        <v>2.8285</v>
      </c>
      <c r="B143" s="90">
        <v>-112.11</v>
      </c>
      <c r="C143" s="91">
        <v>38.039000000000001</v>
      </c>
      <c r="D143" s="88">
        <v>7</v>
      </c>
      <c r="E143" s="92">
        <v>1966</v>
      </c>
      <c r="F143" s="83">
        <v>5</v>
      </c>
      <c r="G143" s="83">
        <v>20</v>
      </c>
      <c r="H143" s="83">
        <v>14</v>
      </c>
      <c r="I143" s="83">
        <v>19</v>
      </c>
      <c r="J143" s="83">
        <v>33.6</v>
      </c>
      <c r="K143" s="84">
        <v>0.25600000000000001</v>
      </c>
      <c r="L143" s="89">
        <v>0.01</v>
      </c>
      <c r="M143" s="83" t="s">
        <v>235</v>
      </c>
    </row>
    <row r="144" spans="1:13" x14ac:dyDescent="0.25">
      <c r="A144" s="82">
        <v>3.0657999999999999</v>
      </c>
      <c r="B144" s="90">
        <v>-108.66800000000001</v>
      </c>
      <c r="C144" s="91">
        <v>39.905000000000001</v>
      </c>
      <c r="D144" s="88">
        <v>7</v>
      </c>
      <c r="E144" s="92">
        <v>1966</v>
      </c>
      <c r="F144" s="83">
        <v>5</v>
      </c>
      <c r="G144" s="83">
        <v>28</v>
      </c>
      <c r="H144" s="83">
        <v>13</v>
      </c>
      <c r="I144" s="83">
        <v>32</v>
      </c>
      <c r="J144" s="83">
        <v>27.6</v>
      </c>
      <c r="K144" s="84">
        <v>0.25600000000000001</v>
      </c>
      <c r="L144" s="89">
        <v>0.01</v>
      </c>
      <c r="M144" s="83" t="s">
        <v>235</v>
      </c>
    </row>
    <row r="145" spans="1:13" x14ac:dyDescent="0.25">
      <c r="A145" s="82">
        <v>3.0657999999999999</v>
      </c>
      <c r="B145" s="90">
        <v>-112.13200000000001</v>
      </c>
      <c r="C145" s="91">
        <v>38.000999999999998</v>
      </c>
      <c r="D145" s="88">
        <v>7</v>
      </c>
      <c r="E145" s="92">
        <v>1966</v>
      </c>
      <c r="F145" s="83">
        <v>5</v>
      </c>
      <c r="G145" s="83">
        <v>30</v>
      </c>
      <c r="H145" s="83">
        <v>22</v>
      </c>
      <c r="I145" s="83">
        <v>20</v>
      </c>
      <c r="J145" s="83">
        <v>38.799999999999997</v>
      </c>
      <c r="K145" s="84">
        <v>0.25600000000000001</v>
      </c>
      <c r="L145" s="89">
        <v>0.01</v>
      </c>
      <c r="M145" s="83" t="s">
        <v>235</v>
      </c>
    </row>
    <row r="146" spans="1:13" x14ac:dyDescent="0.25">
      <c r="A146" s="82">
        <v>2.8285</v>
      </c>
      <c r="B146" s="90">
        <v>-111.7</v>
      </c>
      <c r="C146" s="91">
        <v>39.96</v>
      </c>
      <c r="D146" s="88">
        <v>7</v>
      </c>
      <c r="E146" s="92">
        <v>1966</v>
      </c>
      <c r="F146" s="83">
        <v>6</v>
      </c>
      <c r="G146" s="83">
        <v>9</v>
      </c>
      <c r="H146" s="83">
        <v>22</v>
      </c>
      <c r="I146" s="83">
        <v>28</v>
      </c>
      <c r="J146" s="83">
        <v>27.5</v>
      </c>
      <c r="K146" s="84">
        <v>0.25600000000000001</v>
      </c>
      <c r="L146" s="89">
        <v>0.01</v>
      </c>
      <c r="M146" s="83" t="s">
        <v>235</v>
      </c>
    </row>
    <row r="147" spans="1:13" x14ac:dyDescent="0.25">
      <c r="A147" s="82">
        <v>3.0040229000000003</v>
      </c>
      <c r="B147" s="90">
        <v>-111.1</v>
      </c>
      <c r="C147" s="91">
        <v>43.1</v>
      </c>
      <c r="D147" s="88">
        <v>33</v>
      </c>
      <c r="E147" s="92">
        <v>1966</v>
      </c>
      <c r="F147" s="83">
        <v>6</v>
      </c>
      <c r="G147" s="83">
        <v>10</v>
      </c>
      <c r="H147" s="83">
        <v>19</v>
      </c>
      <c r="I147" s="83">
        <v>45</v>
      </c>
      <c r="J147" s="83">
        <v>47.9</v>
      </c>
      <c r="K147" s="84">
        <v>0.40100000000000002</v>
      </c>
      <c r="L147" s="89">
        <v>0.01</v>
      </c>
      <c r="M147" s="83" t="s">
        <v>235</v>
      </c>
    </row>
    <row r="148" spans="1:13" x14ac:dyDescent="0.25">
      <c r="A148" s="82">
        <v>2.9867000000000004</v>
      </c>
      <c r="B148" s="93">
        <v>-111.04300000000001</v>
      </c>
      <c r="C148" s="94">
        <v>43.137999999999998</v>
      </c>
      <c r="D148" s="95">
        <v>7</v>
      </c>
      <c r="E148" s="96">
        <v>1966</v>
      </c>
      <c r="F148" s="97">
        <v>6</v>
      </c>
      <c r="G148" s="97">
        <v>11</v>
      </c>
      <c r="H148" s="97">
        <v>9</v>
      </c>
      <c r="I148" s="97">
        <v>32</v>
      </c>
      <c r="J148" s="97">
        <v>46.8</v>
      </c>
      <c r="K148" s="84">
        <v>0.25600000000000001</v>
      </c>
      <c r="L148" s="89">
        <v>0.01</v>
      </c>
      <c r="M148" s="83" t="s">
        <v>235</v>
      </c>
    </row>
    <row r="149" spans="1:13" x14ac:dyDescent="0.25">
      <c r="A149" s="82">
        <v>3.2240000000000002</v>
      </c>
      <c r="B149" s="90">
        <v>-111.1</v>
      </c>
      <c r="C149" s="91">
        <v>43.2</v>
      </c>
      <c r="D149" s="88">
        <v>33</v>
      </c>
      <c r="E149" s="92">
        <v>1966</v>
      </c>
      <c r="F149" s="83">
        <v>6</v>
      </c>
      <c r="G149" s="83">
        <v>11</v>
      </c>
      <c r="H149" s="83">
        <v>10</v>
      </c>
      <c r="I149" s="83">
        <v>19</v>
      </c>
      <c r="J149" s="83">
        <v>27.4</v>
      </c>
      <c r="K149" s="84">
        <v>0.25600000000000001</v>
      </c>
      <c r="L149" s="89">
        <v>0.01</v>
      </c>
      <c r="M149" s="83" t="s">
        <v>235</v>
      </c>
    </row>
    <row r="150" spans="1:13" x14ac:dyDescent="0.25">
      <c r="A150" s="82">
        <v>2.9076</v>
      </c>
      <c r="B150" s="90">
        <v>-110.999</v>
      </c>
      <c r="C150" s="91">
        <v>43.156999999999996</v>
      </c>
      <c r="D150" s="88">
        <v>7</v>
      </c>
      <c r="E150" s="92">
        <v>1966</v>
      </c>
      <c r="F150" s="83">
        <v>6</v>
      </c>
      <c r="G150" s="83">
        <v>11</v>
      </c>
      <c r="H150" s="83">
        <v>10</v>
      </c>
      <c r="I150" s="83">
        <v>46</v>
      </c>
      <c r="J150" s="83">
        <v>39.1</v>
      </c>
      <c r="K150" s="84">
        <v>0.25600000000000001</v>
      </c>
      <c r="L150" s="89">
        <v>0.01</v>
      </c>
      <c r="M150" s="83" t="s">
        <v>235</v>
      </c>
    </row>
    <row r="151" spans="1:13" x14ac:dyDescent="0.25">
      <c r="A151" s="82">
        <v>2.8285</v>
      </c>
      <c r="B151" s="90">
        <v>-112.697</v>
      </c>
      <c r="C151" s="91">
        <v>38.6</v>
      </c>
      <c r="D151" s="88">
        <v>7</v>
      </c>
      <c r="E151" s="92">
        <v>1966</v>
      </c>
      <c r="F151" s="83">
        <v>6</v>
      </c>
      <c r="G151" s="83">
        <v>18</v>
      </c>
      <c r="H151" s="83">
        <v>20</v>
      </c>
      <c r="I151" s="83">
        <v>14</v>
      </c>
      <c r="J151" s="83">
        <v>40.1</v>
      </c>
      <c r="K151" s="84">
        <v>0.25600000000000001</v>
      </c>
      <c r="L151" s="89">
        <v>0.01</v>
      </c>
      <c r="M151" s="83" t="s">
        <v>235</v>
      </c>
    </row>
    <row r="152" spans="1:13" x14ac:dyDescent="0.25">
      <c r="A152" s="82">
        <v>3.0657999999999999</v>
      </c>
      <c r="B152" s="90">
        <v>-111.535</v>
      </c>
      <c r="C152" s="91">
        <v>42.744</v>
      </c>
      <c r="D152" s="88">
        <v>7</v>
      </c>
      <c r="E152" s="92">
        <v>1966</v>
      </c>
      <c r="F152" s="83">
        <v>6</v>
      </c>
      <c r="G152" s="83">
        <v>19</v>
      </c>
      <c r="H152" s="83">
        <v>7</v>
      </c>
      <c r="I152" s="83">
        <v>38</v>
      </c>
      <c r="J152" s="83">
        <v>18.3</v>
      </c>
      <c r="K152" s="84">
        <v>0.25600000000000001</v>
      </c>
      <c r="L152" s="89">
        <v>0.01</v>
      </c>
      <c r="M152" s="83" t="s">
        <v>235</v>
      </c>
    </row>
    <row r="153" spans="1:13" x14ac:dyDescent="0.25">
      <c r="A153" s="82">
        <v>3.3822000000000001</v>
      </c>
      <c r="B153" s="90">
        <v>-108.98</v>
      </c>
      <c r="C153" s="91">
        <v>40.087000000000003</v>
      </c>
      <c r="D153" s="88">
        <v>7</v>
      </c>
      <c r="E153" s="92">
        <v>1966</v>
      </c>
      <c r="F153" s="83">
        <v>7</v>
      </c>
      <c r="G153" s="83">
        <v>5</v>
      </c>
      <c r="H153" s="83">
        <v>18</v>
      </c>
      <c r="I153" s="83">
        <v>26</v>
      </c>
      <c r="J153" s="83">
        <v>13.3</v>
      </c>
      <c r="K153" s="84">
        <v>0.25600000000000001</v>
      </c>
      <c r="L153" s="89">
        <v>0.01</v>
      </c>
      <c r="M153" s="83" t="s">
        <v>235</v>
      </c>
    </row>
    <row r="154" spans="1:13" x14ac:dyDescent="0.25">
      <c r="A154" s="82">
        <v>3.4613</v>
      </c>
      <c r="B154" s="90">
        <v>-109.003</v>
      </c>
      <c r="C154" s="91">
        <v>40.058</v>
      </c>
      <c r="D154" s="88">
        <v>7</v>
      </c>
      <c r="E154" s="92">
        <v>1966</v>
      </c>
      <c r="F154" s="83">
        <v>7</v>
      </c>
      <c r="G154" s="83">
        <v>5</v>
      </c>
      <c r="H154" s="83">
        <v>20</v>
      </c>
      <c r="I154" s="83">
        <v>2</v>
      </c>
      <c r="J154" s="83">
        <v>41.7</v>
      </c>
      <c r="K154" s="84">
        <v>0.25600000000000001</v>
      </c>
      <c r="L154" s="89">
        <v>0.01</v>
      </c>
      <c r="M154" s="83" t="s">
        <v>235</v>
      </c>
    </row>
    <row r="155" spans="1:13" x14ac:dyDescent="0.25">
      <c r="A155" s="82">
        <v>3.7777000000000003</v>
      </c>
      <c r="B155" s="90">
        <v>-108.94799999999999</v>
      </c>
      <c r="C155" s="91">
        <v>40.090000000000003</v>
      </c>
      <c r="D155" s="88">
        <v>7</v>
      </c>
      <c r="E155" s="92">
        <v>1966</v>
      </c>
      <c r="F155" s="83">
        <v>7</v>
      </c>
      <c r="G155" s="83">
        <v>6</v>
      </c>
      <c r="H155" s="83">
        <v>5</v>
      </c>
      <c r="I155" s="83">
        <v>47</v>
      </c>
      <c r="J155" s="83">
        <v>8.4</v>
      </c>
      <c r="K155" s="84">
        <v>0.22900000000000001</v>
      </c>
      <c r="L155" s="89">
        <v>0.01</v>
      </c>
      <c r="M155" s="83" t="s">
        <v>235</v>
      </c>
    </row>
    <row r="156" spans="1:13" x14ac:dyDescent="0.25">
      <c r="A156" s="82">
        <v>2.8285</v>
      </c>
      <c r="B156" s="90">
        <v>-110.681</v>
      </c>
      <c r="C156" s="91">
        <v>42.219000000000001</v>
      </c>
      <c r="D156" s="88">
        <v>7</v>
      </c>
      <c r="E156" s="92">
        <v>1966</v>
      </c>
      <c r="F156" s="83">
        <v>7</v>
      </c>
      <c r="G156" s="83">
        <v>12</v>
      </c>
      <c r="H156" s="83">
        <v>21</v>
      </c>
      <c r="I156" s="83">
        <v>4</v>
      </c>
      <c r="J156" s="83">
        <v>13.9</v>
      </c>
      <c r="K156" s="84">
        <v>0.25600000000000001</v>
      </c>
      <c r="L156" s="89">
        <v>0.01</v>
      </c>
      <c r="M156" s="83" t="s">
        <v>235</v>
      </c>
    </row>
    <row r="157" spans="1:13" x14ac:dyDescent="0.25">
      <c r="A157" s="82">
        <v>5.221141921750446</v>
      </c>
      <c r="B157" s="90">
        <v>-114.151</v>
      </c>
      <c r="C157" s="91">
        <v>37.463999999999999</v>
      </c>
      <c r="D157" s="88">
        <v>7</v>
      </c>
      <c r="E157" s="92">
        <v>1966</v>
      </c>
      <c r="F157" s="83">
        <v>8</v>
      </c>
      <c r="G157" s="83">
        <v>16</v>
      </c>
      <c r="H157" s="83">
        <v>18</v>
      </c>
      <c r="I157" s="83">
        <v>2</v>
      </c>
      <c r="J157" s="83">
        <v>32.9</v>
      </c>
      <c r="K157" s="84">
        <v>0.19795825476092799</v>
      </c>
      <c r="L157" s="89">
        <v>0.01</v>
      </c>
      <c r="M157" s="83" t="s">
        <v>236</v>
      </c>
    </row>
    <row r="158" spans="1:13" x14ac:dyDescent="0.25">
      <c r="A158" s="82">
        <v>3.0040229000000003</v>
      </c>
      <c r="B158" s="90">
        <v>-114.2</v>
      </c>
      <c r="C158" s="91">
        <v>37.299999999999997</v>
      </c>
      <c r="D158" s="88">
        <v>33</v>
      </c>
      <c r="E158" s="92">
        <v>1966</v>
      </c>
      <c r="F158" s="83">
        <v>8</v>
      </c>
      <c r="G158" s="83">
        <v>17</v>
      </c>
      <c r="H158" s="83">
        <v>14</v>
      </c>
      <c r="I158" s="83">
        <v>20</v>
      </c>
      <c r="J158" s="83">
        <v>56.1</v>
      </c>
      <c r="K158" s="84">
        <v>0.40100000000000002</v>
      </c>
      <c r="L158" s="89">
        <v>0.01</v>
      </c>
      <c r="M158" s="83" t="s">
        <v>235</v>
      </c>
    </row>
    <row r="159" spans="1:13" x14ac:dyDescent="0.25">
      <c r="A159" s="82">
        <v>3.0040229000000003</v>
      </c>
      <c r="B159" s="90">
        <v>-114.3</v>
      </c>
      <c r="C159" s="91">
        <v>37.4</v>
      </c>
      <c r="D159" s="88">
        <v>33</v>
      </c>
      <c r="E159" s="92">
        <v>1966</v>
      </c>
      <c r="F159" s="83">
        <v>8</v>
      </c>
      <c r="G159" s="83">
        <v>18</v>
      </c>
      <c r="H159" s="83">
        <v>9</v>
      </c>
      <c r="I159" s="83">
        <v>28</v>
      </c>
      <c r="J159" s="83">
        <v>56.9</v>
      </c>
      <c r="K159" s="84">
        <v>0.40100000000000002</v>
      </c>
      <c r="L159" s="89">
        <v>0.01</v>
      </c>
      <c r="M159" s="83" t="s">
        <v>235</v>
      </c>
    </row>
    <row r="160" spans="1:13" x14ac:dyDescent="0.25">
      <c r="A160" s="82">
        <v>4.4895999999999994</v>
      </c>
      <c r="B160" s="90">
        <v>-114.191</v>
      </c>
      <c r="C160" s="91">
        <v>37.439</v>
      </c>
      <c r="D160" s="88">
        <v>7</v>
      </c>
      <c r="E160" s="92">
        <v>1966</v>
      </c>
      <c r="F160" s="83">
        <v>8</v>
      </c>
      <c r="G160" s="83">
        <v>19</v>
      </c>
      <c r="H160" s="83">
        <v>10</v>
      </c>
      <c r="I160" s="83">
        <v>51</v>
      </c>
      <c r="J160" s="83">
        <v>37.9</v>
      </c>
      <c r="K160" s="84">
        <v>0.22900000000000001</v>
      </c>
      <c r="L160" s="89">
        <v>0.01</v>
      </c>
      <c r="M160" s="83" t="s">
        <v>235</v>
      </c>
    </row>
    <row r="161" spans="1:13" x14ac:dyDescent="0.25">
      <c r="A161" s="82">
        <v>2.8697902000000006</v>
      </c>
      <c r="B161" s="90">
        <v>-114.3</v>
      </c>
      <c r="C161" s="91">
        <v>37.299999999999997</v>
      </c>
      <c r="D161" s="88">
        <v>33</v>
      </c>
      <c r="E161" s="92">
        <v>1966</v>
      </c>
      <c r="F161" s="83">
        <v>8</v>
      </c>
      <c r="G161" s="83">
        <v>20</v>
      </c>
      <c r="H161" s="83">
        <v>8</v>
      </c>
      <c r="I161" s="83">
        <v>22</v>
      </c>
      <c r="J161" s="83">
        <v>3.4</v>
      </c>
      <c r="K161" s="84">
        <v>0.40100000000000002</v>
      </c>
      <c r="L161" s="89">
        <v>0.01</v>
      </c>
      <c r="M161" s="83" t="s">
        <v>235</v>
      </c>
    </row>
    <row r="162" spans="1:13" x14ac:dyDescent="0.25">
      <c r="A162" s="82">
        <v>3.8567999999999998</v>
      </c>
      <c r="B162" s="90">
        <v>-114.25</v>
      </c>
      <c r="C162" s="91">
        <v>37.448999999999998</v>
      </c>
      <c r="D162" s="88">
        <v>7</v>
      </c>
      <c r="E162" s="92">
        <v>1966</v>
      </c>
      <c r="F162" s="83">
        <v>8</v>
      </c>
      <c r="G162" s="83">
        <v>24</v>
      </c>
      <c r="H162" s="83">
        <v>4</v>
      </c>
      <c r="I162" s="83">
        <v>54</v>
      </c>
      <c r="J162" s="83">
        <v>28.8</v>
      </c>
      <c r="K162" s="84">
        <v>0.22900000000000001</v>
      </c>
      <c r="L162" s="89">
        <v>0.01</v>
      </c>
      <c r="M162" s="83" t="s">
        <v>235</v>
      </c>
    </row>
    <row r="163" spans="1:13" x14ac:dyDescent="0.25">
      <c r="A163" s="82">
        <v>3.6194999999999999</v>
      </c>
      <c r="B163" s="90">
        <v>-112.254</v>
      </c>
      <c r="C163" s="91">
        <v>36.505000000000003</v>
      </c>
      <c r="D163" s="88">
        <v>7</v>
      </c>
      <c r="E163" s="92">
        <v>1966</v>
      </c>
      <c r="F163" s="83">
        <v>9</v>
      </c>
      <c r="G163" s="83">
        <v>3</v>
      </c>
      <c r="H163" s="83">
        <v>7</v>
      </c>
      <c r="I163" s="83">
        <v>53</v>
      </c>
      <c r="J163" s="83">
        <v>18.600000000000001</v>
      </c>
      <c r="K163" s="84">
        <v>0.25600000000000001</v>
      </c>
      <c r="L163" s="89">
        <v>0.01</v>
      </c>
      <c r="M163" s="83" t="s">
        <v>235</v>
      </c>
    </row>
    <row r="164" spans="1:13" x14ac:dyDescent="0.25">
      <c r="A164" s="82">
        <v>3.3822000000000001</v>
      </c>
      <c r="B164" s="90">
        <v>-113.291</v>
      </c>
      <c r="C164" s="91">
        <v>37.508000000000003</v>
      </c>
      <c r="D164" s="88">
        <v>7</v>
      </c>
      <c r="E164" s="92">
        <v>1966</v>
      </c>
      <c r="F164" s="83">
        <v>9</v>
      </c>
      <c r="G164" s="83">
        <v>23</v>
      </c>
      <c r="H164" s="83">
        <v>0</v>
      </c>
      <c r="I164" s="83">
        <v>13</v>
      </c>
      <c r="J164" s="83">
        <v>57.1</v>
      </c>
      <c r="K164" s="84">
        <v>0.25600000000000001</v>
      </c>
      <c r="L164" s="89">
        <v>0.01</v>
      </c>
      <c r="M164" s="83" t="s">
        <v>235</v>
      </c>
    </row>
    <row r="165" spans="1:13" x14ac:dyDescent="0.25">
      <c r="A165" s="82">
        <v>2.8285</v>
      </c>
      <c r="B165" s="93">
        <v>-110.468</v>
      </c>
      <c r="C165" s="94">
        <v>42.195999999999998</v>
      </c>
      <c r="D165" s="95">
        <v>7</v>
      </c>
      <c r="E165" s="96">
        <v>1966</v>
      </c>
      <c r="F165" s="97">
        <v>10</v>
      </c>
      <c r="G165" s="97">
        <v>4</v>
      </c>
      <c r="H165" s="97">
        <v>15</v>
      </c>
      <c r="I165" s="97">
        <v>34</v>
      </c>
      <c r="J165" s="97">
        <v>29.7</v>
      </c>
      <c r="K165" s="84">
        <v>0.25600000000000001</v>
      </c>
      <c r="L165" s="89">
        <v>0.01</v>
      </c>
      <c r="M165" s="83" t="s">
        <v>235</v>
      </c>
    </row>
    <row r="166" spans="1:13" x14ac:dyDescent="0.25">
      <c r="A166" s="82">
        <v>3.9436518000000009</v>
      </c>
      <c r="B166" s="90">
        <v>-111</v>
      </c>
      <c r="C166" s="91">
        <v>43.2</v>
      </c>
      <c r="D166" s="88">
        <v>33</v>
      </c>
      <c r="E166" s="92">
        <v>1966</v>
      </c>
      <c r="F166" s="83">
        <v>10</v>
      </c>
      <c r="G166" s="83">
        <v>8</v>
      </c>
      <c r="H166" s="83">
        <v>15</v>
      </c>
      <c r="I166" s="83">
        <v>29</v>
      </c>
      <c r="J166" s="83">
        <v>53.8</v>
      </c>
      <c r="K166" s="84">
        <v>0.40100000000000002</v>
      </c>
      <c r="L166" s="89">
        <v>0.01</v>
      </c>
      <c r="M166" s="83" t="s">
        <v>235</v>
      </c>
    </row>
    <row r="167" spans="1:13" x14ac:dyDescent="0.25">
      <c r="A167" s="82">
        <v>2.8285</v>
      </c>
      <c r="B167" s="90">
        <v>-110.476</v>
      </c>
      <c r="C167" s="91">
        <v>42.057000000000002</v>
      </c>
      <c r="D167" s="88">
        <v>7</v>
      </c>
      <c r="E167" s="92">
        <v>1966</v>
      </c>
      <c r="F167" s="83">
        <v>10</v>
      </c>
      <c r="G167" s="83">
        <v>14</v>
      </c>
      <c r="H167" s="83">
        <v>21</v>
      </c>
      <c r="I167" s="83">
        <v>9</v>
      </c>
      <c r="J167" s="83">
        <v>37.6</v>
      </c>
      <c r="K167" s="84">
        <v>0.25600000000000001</v>
      </c>
      <c r="L167" s="89">
        <v>0.01</v>
      </c>
      <c r="M167" s="83" t="s">
        <v>235</v>
      </c>
    </row>
    <row r="168" spans="1:13" x14ac:dyDescent="0.25">
      <c r="A168" s="82">
        <v>4.1732000000000005</v>
      </c>
      <c r="B168" s="90">
        <v>-113.157</v>
      </c>
      <c r="C168" s="91">
        <v>38.195999999999998</v>
      </c>
      <c r="D168" s="88">
        <v>7</v>
      </c>
      <c r="E168" s="92">
        <v>1966</v>
      </c>
      <c r="F168" s="83">
        <v>10</v>
      </c>
      <c r="G168" s="83">
        <v>21</v>
      </c>
      <c r="H168" s="83">
        <v>7</v>
      </c>
      <c r="I168" s="83">
        <v>13</v>
      </c>
      <c r="J168" s="83">
        <v>48.9</v>
      </c>
      <c r="K168" s="84">
        <v>0.22900000000000001</v>
      </c>
      <c r="L168" s="89">
        <v>0.01</v>
      </c>
      <c r="M168" s="83" t="s">
        <v>235</v>
      </c>
    </row>
    <row r="169" spans="1:13" x14ac:dyDescent="0.25">
      <c r="A169" s="82">
        <v>3.0040229000000003</v>
      </c>
      <c r="B169" s="90">
        <v>-111</v>
      </c>
      <c r="C169" s="91">
        <v>43.2</v>
      </c>
      <c r="D169" s="88">
        <v>33</v>
      </c>
      <c r="E169" s="92">
        <v>1966</v>
      </c>
      <c r="F169" s="83">
        <v>10</v>
      </c>
      <c r="G169" s="83">
        <v>27</v>
      </c>
      <c r="H169" s="83">
        <v>17</v>
      </c>
      <c r="I169" s="83">
        <v>15</v>
      </c>
      <c r="J169" s="83">
        <v>11</v>
      </c>
      <c r="K169" s="84">
        <v>0.40100000000000002</v>
      </c>
      <c r="L169" s="89">
        <v>0.01</v>
      </c>
      <c r="M169" s="83" t="s">
        <v>235</v>
      </c>
    </row>
    <row r="170" spans="1:13" x14ac:dyDescent="0.25">
      <c r="A170" s="82">
        <v>3.8094191000000004</v>
      </c>
      <c r="B170" s="90">
        <v>-114.2</v>
      </c>
      <c r="C170" s="91">
        <v>37.299999999999997</v>
      </c>
      <c r="D170" s="88">
        <v>24</v>
      </c>
      <c r="E170" s="92">
        <v>1966</v>
      </c>
      <c r="F170" s="83">
        <v>10</v>
      </c>
      <c r="G170" s="83">
        <v>28</v>
      </c>
      <c r="H170" s="83">
        <v>6</v>
      </c>
      <c r="I170" s="83">
        <v>30</v>
      </c>
      <c r="J170" s="83">
        <v>44.4</v>
      </c>
      <c r="K170" s="84">
        <v>0.40100000000000002</v>
      </c>
      <c r="L170" s="89">
        <v>0.01</v>
      </c>
      <c r="M170" s="83" t="s">
        <v>235</v>
      </c>
    </row>
    <row r="171" spans="1:13" x14ac:dyDescent="0.25">
      <c r="A171" s="82">
        <v>3.0657999999999999</v>
      </c>
      <c r="B171" s="90">
        <v>-110.53400000000001</v>
      </c>
      <c r="C171" s="91">
        <v>42.002000000000002</v>
      </c>
      <c r="D171" s="88">
        <v>7</v>
      </c>
      <c r="E171" s="92">
        <v>1966</v>
      </c>
      <c r="F171" s="83">
        <v>11</v>
      </c>
      <c r="G171" s="83">
        <v>3</v>
      </c>
      <c r="H171" s="83">
        <v>20</v>
      </c>
      <c r="I171" s="83">
        <v>24</v>
      </c>
      <c r="J171" s="83">
        <v>15.7</v>
      </c>
      <c r="K171" s="84">
        <v>0.25600000000000001</v>
      </c>
      <c r="L171" s="89">
        <v>0.01</v>
      </c>
      <c r="M171" s="83" t="s">
        <v>235</v>
      </c>
    </row>
    <row r="172" spans="1:13" x14ac:dyDescent="0.25">
      <c r="A172" s="82">
        <v>2.9076</v>
      </c>
      <c r="B172" s="90">
        <v>-112.61799999999999</v>
      </c>
      <c r="C172" s="91">
        <v>41.741</v>
      </c>
      <c r="D172" s="88">
        <v>7</v>
      </c>
      <c r="E172" s="92">
        <v>1966</v>
      </c>
      <c r="F172" s="83">
        <v>11</v>
      </c>
      <c r="G172" s="83">
        <v>12</v>
      </c>
      <c r="H172" s="83">
        <v>6</v>
      </c>
      <c r="I172" s="83">
        <v>0</v>
      </c>
      <c r="J172" s="83">
        <v>41.4</v>
      </c>
      <c r="K172" s="84">
        <v>0.25600000000000001</v>
      </c>
      <c r="L172" s="89">
        <v>0.01</v>
      </c>
      <c r="M172" s="83" t="s">
        <v>235</v>
      </c>
    </row>
    <row r="173" spans="1:13" x14ac:dyDescent="0.25">
      <c r="A173" s="82">
        <v>3.3822000000000001</v>
      </c>
      <c r="B173" s="90">
        <v>-112.73099999999999</v>
      </c>
      <c r="C173" s="91">
        <v>41.744999999999997</v>
      </c>
      <c r="D173" s="88">
        <v>7</v>
      </c>
      <c r="E173" s="92">
        <v>1966</v>
      </c>
      <c r="F173" s="83">
        <v>11</v>
      </c>
      <c r="G173" s="83">
        <v>14</v>
      </c>
      <c r="H173" s="83">
        <v>14</v>
      </c>
      <c r="I173" s="83">
        <v>30</v>
      </c>
      <c r="J173" s="83">
        <v>49.9</v>
      </c>
      <c r="K173" s="84">
        <v>0.25600000000000001</v>
      </c>
      <c r="L173" s="89">
        <v>0.01</v>
      </c>
      <c r="M173" s="83" t="s">
        <v>235</v>
      </c>
    </row>
    <row r="174" spans="1:13" x14ac:dyDescent="0.25">
      <c r="A174" s="82">
        <v>2.8285</v>
      </c>
      <c r="B174" s="90">
        <v>-110.40600000000001</v>
      </c>
      <c r="C174" s="91">
        <v>42.024999999999999</v>
      </c>
      <c r="D174" s="88">
        <v>7</v>
      </c>
      <c r="E174" s="92">
        <v>1966</v>
      </c>
      <c r="F174" s="83">
        <v>11</v>
      </c>
      <c r="G174" s="83">
        <v>18</v>
      </c>
      <c r="H174" s="83">
        <v>22</v>
      </c>
      <c r="I174" s="83">
        <v>12</v>
      </c>
      <c r="J174" s="83">
        <v>17.7</v>
      </c>
      <c r="K174" s="84">
        <v>0.25600000000000001</v>
      </c>
      <c r="L174" s="89">
        <v>0.01</v>
      </c>
      <c r="M174" s="83" t="s">
        <v>235</v>
      </c>
    </row>
    <row r="175" spans="1:13" x14ac:dyDescent="0.25">
      <c r="A175" s="82">
        <v>3.0040229000000003</v>
      </c>
      <c r="B175" s="90">
        <v>-113.9</v>
      </c>
      <c r="C175" s="91">
        <v>36.200000000000003</v>
      </c>
      <c r="D175" s="88">
        <v>26</v>
      </c>
      <c r="E175" s="92">
        <v>1966</v>
      </c>
      <c r="F175" s="83">
        <v>12</v>
      </c>
      <c r="G175" s="83">
        <v>1</v>
      </c>
      <c r="H175" s="83">
        <v>9</v>
      </c>
      <c r="I175" s="83">
        <v>20</v>
      </c>
      <c r="J175" s="83">
        <v>40.9</v>
      </c>
      <c r="K175" s="84">
        <v>0.40100000000000002</v>
      </c>
      <c r="L175" s="89">
        <v>0.01</v>
      </c>
      <c r="M175" s="83" t="s">
        <v>235</v>
      </c>
    </row>
    <row r="176" spans="1:13" x14ac:dyDescent="0.25">
      <c r="A176" s="82">
        <v>2.9867000000000004</v>
      </c>
      <c r="B176" s="90">
        <v>-111.087</v>
      </c>
      <c r="C176" s="91">
        <v>42.832000000000001</v>
      </c>
      <c r="D176" s="88">
        <v>7</v>
      </c>
      <c r="E176" s="92">
        <v>1966</v>
      </c>
      <c r="F176" s="83">
        <v>12</v>
      </c>
      <c r="G176" s="83">
        <v>16</v>
      </c>
      <c r="H176" s="83">
        <v>10</v>
      </c>
      <c r="I176" s="83">
        <v>23</v>
      </c>
      <c r="J176" s="83">
        <v>55.5</v>
      </c>
      <c r="K176" s="84">
        <v>0.25600000000000001</v>
      </c>
      <c r="L176" s="89">
        <v>0.01</v>
      </c>
      <c r="M176" s="83" t="s">
        <v>235</v>
      </c>
    </row>
    <row r="177" spans="1:13" x14ac:dyDescent="0.25">
      <c r="A177" s="82">
        <v>3.9436518000000009</v>
      </c>
      <c r="B177" s="90">
        <v>-114.2</v>
      </c>
      <c r="C177" s="91">
        <v>37.299999999999997</v>
      </c>
      <c r="D177" s="88">
        <v>33</v>
      </c>
      <c r="E177" s="92">
        <v>1967</v>
      </c>
      <c r="F177" s="83">
        <v>1</v>
      </c>
      <c r="G177" s="83">
        <v>2</v>
      </c>
      <c r="H177" s="83">
        <v>9</v>
      </c>
      <c r="I177" s="83">
        <v>11</v>
      </c>
      <c r="J177" s="83">
        <v>2.2000000000000002</v>
      </c>
      <c r="K177" s="84">
        <v>0.40100000000000002</v>
      </c>
      <c r="L177" s="89">
        <v>0.01</v>
      </c>
      <c r="M177" s="83" t="s">
        <v>235</v>
      </c>
    </row>
    <row r="178" spans="1:13" x14ac:dyDescent="0.25">
      <c r="A178" s="82">
        <v>2.8285</v>
      </c>
      <c r="B178" s="93">
        <v>-110.166</v>
      </c>
      <c r="C178" s="94">
        <v>37.832999999999998</v>
      </c>
      <c r="D178" s="95">
        <v>7</v>
      </c>
      <c r="E178" s="96">
        <v>1967</v>
      </c>
      <c r="F178" s="97">
        <v>2</v>
      </c>
      <c r="G178" s="97">
        <v>1</v>
      </c>
      <c r="H178" s="97">
        <v>20</v>
      </c>
      <c r="I178" s="97">
        <v>15</v>
      </c>
      <c r="J178" s="97">
        <v>10.1</v>
      </c>
      <c r="K178" s="84">
        <v>0.25600000000000001</v>
      </c>
      <c r="L178" s="89">
        <v>0.01</v>
      </c>
      <c r="M178" s="83" t="s">
        <v>235</v>
      </c>
    </row>
    <row r="179" spans="1:13" x14ac:dyDescent="0.25">
      <c r="A179" s="82">
        <v>4.0150000000000006</v>
      </c>
      <c r="B179" s="90">
        <v>-109.054</v>
      </c>
      <c r="C179" s="91">
        <v>40.113</v>
      </c>
      <c r="D179" s="88">
        <v>7</v>
      </c>
      <c r="E179" s="92">
        <v>1967</v>
      </c>
      <c r="F179" s="83">
        <v>2</v>
      </c>
      <c r="G179" s="83">
        <v>15</v>
      </c>
      <c r="H179" s="83">
        <v>3</v>
      </c>
      <c r="I179" s="83">
        <v>28</v>
      </c>
      <c r="J179" s="83">
        <v>3.5</v>
      </c>
      <c r="K179" s="84">
        <v>0.22900000000000001</v>
      </c>
      <c r="L179" s="89">
        <v>0.01</v>
      </c>
      <c r="M179" s="83" t="s">
        <v>235</v>
      </c>
    </row>
    <row r="180" spans="1:13" x14ac:dyDescent="0.25">
      <c r="A180" s="82">
        <v>2.9867000000000004</v>
      </c>
      <c r="B180" s="90">
        <v>-108.971</v>
      </c>
      <c r="C180" s="91">
        <v>40.218000000000004</v>
      </c>
      <c r="D180" s="88">
        <v>7</v>
      </c>
      <c r="E180" s="92">
        <v>1967</v>
      </c>
      <c r="F180" s="83">
        <v>2</v>
      </c>
      <c r="G180" s="83">
        <v>15</v>
      </c>
      <c r="H180" s="83">
        <v>4</v>
      </c>
      <c r="I180" s="83">
        <v>33</v>
      </c>
      <c r="J180" s="83">
        <v>22.2</v>
      </c>
      <c r="K180" s="84">
        <v>0.25600000000000001</v>
      </c>
      <c r="L180" s="89">
        <v>0.01</v>
      </c>
      <c r="M180" s="83" t="s">
        <v>235</v>
      </c>
    </row>
    <row r="181" spans="1:13" x14ac:dyDescent="0.25">
      <c r="A181" s="82">
        <v>2.6013248000000004</v>
      </c>
      <c r="B181" s="90">
        <v>-110.37</v>
      </c>
      <c r="C181" s="91">
        <v>39.270000000000003</v>
      </c>
      <c r="D181" s="88">
        <v>5</v>
      </c>
      <c r="E181" s="92">
        <v>1967</v>
      </c>
      <c r="F181" s="83">
        <v>2</v>
      </c>
      <c r="G181" s="83">
        <v>15</v>
      </c>
      <c r="H181" s="83">
        <v>15</v>
      </c>
      <c r="I181" s="83">
        <v>2</v>
      </c>
      <c r="J181" s="83">
        <v>16.5</v>
      </c>
      <c r="K181" s="84">
        <v>0.40100000000000002</v>
      </c>
      <c r="L181" s="89">
        <v>0.01</v>
      </c>
      <c r="M181" s="83" t="s">
        <v>235</v>
      </c>
    </row>
    <row r="182" spans="1:13" x14ac:dyDescent="0.25">
      <c r="A182" s="82">
        <v>4.0150000000000006</v>
      </c>
      <c r="B182" s="90">
        <v>-113.334</v>
      </c>
      <c r="C182" s="91">
        <v>41.273000000000003</v>
      </c>
      <c r="D182" s="88">
        <v>7</v>
      </c>
      <c r="E182" s="92">
        <v>1967</v>
      </c>
      <c r="F182" s="83">
        <v>2</v>
      </c>
      <c r="G182" s="83">
        <v>16</v>
      </c>
      <c r="H182" s="83">
        <v>19</v>
      </c>
      <c r="I182" s="83">
        <v>21</v>
      </c>
      <c r="J182" s="83">
        <v>35.200000000000003</v>
      </c>
      <c r="K182" s="84">
        <v>0.22900000000000001</v>
      </c>
      <c r="L182" s="89">
        <v>0.01</v>
      </c>
      <c r="M182" s="83" t="s">
        <v>235</v>
      </c>
    </row>
    <row r="183" spans="1:13" x14ac:dyDescent="0.25">
      <c r="A183" s="82">
        <v>2.8285</v>
      </c>
      <c r="B183" s="90">
        <v>-110.54600000000001</v>
      </c>
      <c r="C183" s="91">
        <v>42.201000000000001</v>
      </c>
      <c r="D183" s="88">
        <v>7</v>
      </c>
      <c r="E183" s="92">
        <v>1967</v>
      </c>
      <c r="F183" s="83">
        <v>2</v>
      </c>
      <c r="G183" s="83">
        <v>27</v>
      </c>
      <c r="H183" s="83">
        <v>22</v>
      </c>
      <c r="I183" s="83">
        <v>53</v>
      </c>
      <c r="J183" s="83">
        <v>30</v>
      </c>
      <c r="K183" s="84">
        <v>0.25600000000000001</v>
      </c>
      <c r="L183" s="89">
        <v>0.01</v>
      </c>
      <c r="M183" s="83" t="s">
        <v>235</v>
      </c>
    </row>
    <row r="184" spans="1:13" x14ac:dyDescent="0.25">
      <c r="A184" s="82">
        <v>2.8285</v>
      </c>
      <c r="B184" s="90">
        <v>-111.645</v>
      </c>
      <c r="C184" s="91">
        <v>41.284999999999997</v>
      </c>
      <c r="D184" s="88">
        <v>7</v>
      </c>
      <c r="E184" s="92">
        <v>1967</v>
      </c>
      <c r="F184" s="83">
        <v>3</v>
      </c>
      <c r="G184" s="83">
        <v>5</v>
      </c>
      <c r="H184" s="83">
        <v>5</v>
      </c>
      <c r="I184" s="83">
        <v>40</v>
      </c>
      <c r="J184" s="83">
        <v>24.2</v>
      </c>
      <c r="K184" s="84">
        <v>0.25600000000000001</v>
      </c>
      <c r="L184" s="89">
        <v>0.01</v>
      </c>
      <c r="M184" s="83" t="s">
        <v>235</v>
      </c>
    </row>
    <row r="185" spans="1:13" x14ac:dyDescent="0.25">
      <c r="A185" s="82">
        <v>3.3031000000000001</v>
      </c>
      <c r="B185" s="90">
        <v>-110.29300000000001</v>
      </c>
      <c r="C185" s="91">
        <v>42.052999999999997</v>
      </c>
      <c r="D185" s="88">
        <v>7</v>
      </c>
      <c r="E185" s="92">
        <v>1967</v>
      </c>
      <c r="F185" s="83">
        <v>3</v>
      </c>
      <c r="G185" s="83">
        <v>10</v>
      </c>
      <c r="H185" s="83">
        <v>2</v>
      </c>
      <c r="I185" s="83">
        <v>20</v>
      </c>
      <c r="J185" s="83">
        <v>33.200000000000003</v>
      </c>
      <c r="K185" s="84">
        <v>0.25600000000000001</v>
      </c>
      <c r="L185" s="89">
        <v>0.01</v>
      </c>
      <c r="M185" s="83" t="s">
        <v>235</v>
      </c>
    </row>
    <row r="186" spans="1:13" x14ac:dyDescent="0.25">
      <c r="A186" s="82">
        <v>3.9359000000000002</v>
      </c>
      <c r="B186" s="90">
        <v>-111.474</v>
      </c>
      <c r="C186" s="91">
        <v>42.975999999999999</v>
      </c>
      <c r="D186" s="88">
        <v>7</v>
      </c>
      <c r="E186" s="92">
        <v>1967</v>
      </c>
      <c r="F186" s="83">
        <v>4</v>
      </c>
      <c r="G186" s="83">
        <v>8</v>
      </c>
      <c r="H186" s="83">
        <v>21</v>
      </c>
      <c r="I186" s="83">
        <v>42</v>
      </c>
      <c r="J186" s="83">
        <v>9.3000000000000007</v>
      </c>
      <c r="K186" s="84">
        <v>0.22900000000000001</v>
      </c>
      <c r="L186" s="89">
        <v>0.01</v>
      </c>
      <c r="M186" s="83" t="s">
        <v>235</v>
      </c>
    </row>
    <row r="187" spans="1:13" x14ac:dyDescent="0.25">
      <c r="A187" s="82">
        <v>4.3463499000000008</v>
      </c>
      <c r="B187" s="90">
        <v>-108.77</v>
      </c>
      <c r="C187" s="91">
        <v>43.41</v>
      </c>
      <c r="D187" s="88">
        <v>5</v>
      </c>
      <c r="E187" s="92">
        <v>1967</v>
      </c>
      <c r="F187" s="83">
        <v>4</v>
      </c>
      <c r="G187" s="83">
        <v>26</v>
      </c>
      <c r="H187" s="83">
        <v>10</v>
      </c>
      <c r="I187" s="83">
        <v>17</v>
      </c>
      <c r="J187" s="83">
        <v>59.4</v>
      </c>
      <c r="K187" s="84">
        <v>0.40100000000000002</v>
      </c>
      <c r="L187" s="89">
        <v>0.01</v>
      </c>
      <c r="M187" s="83" t="s">
        <v>235</v>
      </c>
    </row>
    <row r="188" spans="1:13" x14ac:dyDescent="0.25">
      <c r="A188" s="82">
        <v>2.9867000000000004</v>
      </c>
      <c r="B188" s="90">
        <v>-110.169</v>
      </c>
      <c r="C188" s="91">
        <v>37.793999999999997</v>
      </c>
      <c r="D188" s="88">
        <v>7</v>
      </c>
      <c r="E188" s="92">
        <v>1967</v>
      </c>
      <c r="F188" s="83">
        <v>5</v>
      </c>
      <c r="G188" s="83">
        <v>8</v>
      </c>
      <c r="H188" s="83">
        <v>19</v>
      </c>
      <c r="I188" s="83">
        <v>31</v>
      </c>
      <c r="J188" s="83">
        <v>25.3</v>
      </c>
      <c r="K188" s="84">
        <v>0.25600000000000001</v>
      </c>
      <c r="L188" s="89">
        <v>0.01</v>
      </c>
      <c r="M188" s="83" t="s">
        <v>235</v>
      </c>
    </row>
    <row r="189" spans="1:13" x14ac:dyDescent="0.25">
      <c r="A189" s="82">
        <v>2.9867000000000004</v>
      </c>
      <c r="B189" s="90">
        <v>-112.30200000000001</v>
      </c>
      <c r="C189" s="91">
        <v>37.850999999999999</v>
      </c>
      <c r="D189" s="83">
        <v>7</v>
      </c>
      <c r="E189" s="83">
        <v>1967</v>
      </c>
      <c r="F189" s="83">
        <v>5</v>
      </c>
      <c r="G189" s="83">
        <v>17</v>
      </c>
      <c r="H189" s="83">
        <v>6</v>
      </c>
      <c r="I189" s="83">
        <v>58</v>
      </c>
      <c r="J189" s="83">
        <v>35.450000000000003</v>
      </c>
      <c r="K189" s="84">
        <v>0.25600000000000001</v>
      </c>
      <c r="L189" s="89">
        <v>0.01</v>
      </c>
      <c r="M189" s="83" t="s">
        <v>235</v>
      </c>
    </row>
    <row r="190" spans="1:13" x14ac:dyDescent="0.25">
      <c r="A190" s="82">
        <v>3.4067210000000006</v>
      </c>
      <c r="B190" s="90">
        <v>-111</v>
      </c>
      <c r="C190" s="91">
        <v>43</v>
      </c>
      <c r="D190" s="88">
        <v>33</v>
      </c>
      <c r="E190" s="92">
        <v>1967</v>
      </c>
      <c r="F190" s="83">
        <v>6</v>
      </c>
      <c r="G190" s="83">
        <v>26</v>
      </c>
      <c r="H190" s="83">
        <v>22</v>
      </c>
      <c r="I190" s="83">
        <v>31</v>
      </c>
      <c r="J190" s="83">
        <v>2.8</v>
      </c>
      <c r="K190" s="84">
        <v>0.40100000000000002</v>
      </c>
      <c r="L190" s="89">
        <v>0.01</v>
      </c>
      <c r="M190" s="83" t="s">
        <v>235</v>
      </c>
    </row>
    <row r="191" spans="1:13" x14ac:dyDescent="0.25">
      <c r="A191" s="82">
        <v>3.6986000000000003</v>
      </c>
      <c r="B191" s="90">
        <v>-113.29900000000001</v>
      </c>
      <c r="C191" s="91">
        <v>41.264000000000003</v>
      </c>
      <c r="D191" s="88">
        <v>7</v>
      </c>
      <c r="E191" s="92">
        <v>1967</v>
      </c>
      <c r="F191" s="83">
        <v>7</v>
      </c>
      <c r="G191" s="83">
        <v>21</v>
      </c>
      <c r="H191" s="83">
        <v>15</v>
      </c>
      <c r="I191" s="83">
        <v>27</v>
      </c>
      <c r="J191" s="83">
        <v>57.5</v>
      </c>
      <c r="K191" s="84">
        <v>0.22900000000000001</v>
      </c>
      <c r="L191" s="89">
        <v>0.01</v>
      </c>
      <c r="M191" s="83" t="s">
        <v>235</v>
      </c>
    </row>
    <row r="192" spans="1:13" x14ac:dyDescent="0.25">
      <c r="A192" s="82">
        <v>3.6986000000000003</v>
      </c>
      <c r="B192" s="90">
        <v>-112.217</v>
      </c>
      <c r="C192" s="91">
        <v>38.802</v>
      </c>
      <c r="D192" s="88">
        <v>7</v>
      </c>
      <c r="E192" s="92">
        <v>1967</v>
      </c>
      <c r="F192" s="83">
        <v>7</v>
      </c>
      <c r="G192" s="83">
        <v>22</v>
      </c>
      <c r="H192" s="83">
        <v>21</v>
      </c>
      <c r="I192" s="83">
        <v>51</v>
      </c>
      <c r="J192" s="83">
        <v>27.4</v>
      </c>
      <c r="K192" s="84">
        <v>0.22900000000000001</v>
      </c>
      <c r="L192" s="89">
        <v>0.01</v>
      </c>
      <c r="M192" s="83" t="s">
        <v>235</v>
      </c>
    </row>
    <row r="193" spans="1:13" x14ac:dyDescent="0.25">
      <c r="A193" s="82">
        <v>2.9867000000000004</v>
      </c>
      <c r="B193" s="90">
        <v>-112.23699999999999</v>
      </c>
      <c r="C193" s="91">
        <v>38.808999999999997</v>
      </c>
      <c r="D193" s="88">
        <v>7</v>
      </c>
      <c r="E193" s="92">
        <v>1967</v>
      </c>
      <c r="F193" s="83">
        <v>7</v>
      </c>
      <c r="G193" s="83">
        <v>22</v>
      </c>
      <c r="H193" s="83">
        <v>21</v>
      </c>
      <c r="I193" s="83">
        <v>56</v>
      </c>
      <c r="J193" s="83">
        <v>29.2</v>
      </c>
      <c r="K193" s="84">
        <v>0.25600000000000001</v>
      </c>
      <c r="L193" s="89">
        <v>0.01</v>
      </c>
      <c r="M193" s="83" t="s">
        <v>235</v>
      </c>
    </row>
    <row r="194" spans="1:13" x14ac:dyDescent="0.25">
      <c r="A194" s="82">
        <v>2.9867000000000004</v>
      </c>
      <c r="B194" s="90">
        <v>-110.364</v>
      </c>
      <c r="C194" s="91">
        <v>42.365000000000002</v>
      </c>
      <c r="D194" s="88">
        <v>7</v>
      </c>
      <c r="E194" s="92">
        <v>1967</v>
      </c>
      <c r="F194" s="83">
        <v>8</v>
      </c>
      <c r="G194" s="83">
        <v>18</v>
      </c>
      <c r="H194" s="83">
        <v>21</v>
      </c>
      <c r="I194" s="83">
        <v>28</v>
      </c>
      <c r="J194" s="83">
        <v>23.9</v>
      </c>
      <c r="K194" s="84">
        <v>0.25600000000000001</v>
      </c>
      <c r="L194" s="89">
        <v>0.01</v>
      </c>
      <c r="M194" s="83" t="s">
        <v>235</v>
      </c>
    </row>
    <row r="195" spans="1:13" x14ac:dyDescent="0.25">
      <c r="A195" s="82">
        <v>3.0657999999999999</v>
      </c>
      <c r="B195" s="90">
        <v>-111.006</v>
      </c>
      <c r="C195" s="91">
        <v>42.762999999999998</v>
      </c>
      <c r="D195" s="88">
        <v>7</v>
      </c>
      <c r="E195" s="92">
        <v>1967</v>
      </c>
      <c r="F195" s="83">
        <v>8</v>
      </c>
      <c r="G195" s="83">
        <v>19</v>
      </c>
      <c r="H195" s="83">
        <v>10</v>
      </c>
      <c r="I195" s="83">
        <v>17</v>
      </c>
      <c r="J195" s="83">
        <v>50.4</v>
      </c>
      <c r="K195" s="84">
        <v>0.25600000000000001</v>
      </c>
      <c r="L195" s="89">
        <v>0.01</v>
      </c>
      <c r="M195" s="83" t="s">
        <v>235</v>
      </c>
    </row>
    <row r="196" spans="1:13" x14ac:dyDescent="0.25">
      <c r="A196" s="82">
        <v>3.0657999999999999</v>
      </c>
      <c r="B196" s="90">
        <v>-110.88500000000001</v>
      </c>
      <c r="C196" s="91">
        <v>42.954999999999998</v>
      </c>
      <c r="D196" s="88">
        <v>7</v>
      </c>
      <c r="E196" s="92">
        <v>1967</v>
      </c>
      <c r="F196" s="83">
        <v>8</v>
      </c>
      <c r="G196" s="83">
        <v>24</v>
      </c>
      <c r="H196" s="83">
        <v>11</v>
      </c>
      <c r="I196" s="83">
        <v>53</v>
      </c>
      <c r="J196" s="83">
        <v>49.2</v>
      </c>
      <c r="K196" s="84">
        <v>0.25600000000000001</v>
      </c>
      <c r="L196" s="89">
        <v>0.01</v>
      </c>
      <c r="M196" s="83" t="s">
        <v>235</v>
      </c>
    </row>
    <row r="197" spans="1:13" x14ac:dyDescent="0.25">
      <c r="A197" s="82">
        <v>2.8285</v>
      </c>
      <c r="B197" s="90">
        <v>-110.581</v>
      </c>
      <c r="C197" s="91">
        <v>41.918999999999997</v>
      </c>
      <c r="D197" s="88">
        <v>7</v>
      </c>
      <c r="E197" s="92">
        <v>1967</v>
      </c>
      <c r="F197" s="83">
        <v>8</v>
      </c>
      <c r="G197" s="83">
        <v>29</v>
      </c>
      <c r="H197" s="83">
        <v>20</v>
      </c>
      <c r="I197" s="83">
        <v>21</v>
      </c>
      <c r="J197" s="83">
        <v>56.9</v>
      </c>
      <c r="K197" s="84">
        <v>0.25600000000000001</v>
      </c>
      <c r="L197" s="89">
        <v>0.01</v>
      </c>
      <c r="M197" s="83" t="s">
        <v>235</v>
      </c>
    </row>
    <row r="198" spans="1:13" x14ac:dyDescent="0.25">
      <c r="A198" s="82">
        <v>2.9867000000000004</v>
      </c>
      <c r="B198" s="90">
        <v>-111.532</v>
      </c>
      <c r="C198" s="91">
        <v>41.162999999999997</v>
      </c>
      <c r="D198" s="88">
        <v>7</v>
      </c>
      <c r="E198" s="92">
        <v>1967</v>
      </c>
      <c r="F198" s="83">
        <v>9</v>
      </c>
      <c r="G198" s="83">
        <v>2</v>
      </c>
      <c r="H198" s="83">
        <v>10</v>
      </c>
      <c r="I198" s="83">
        <v>4</v>
      </c>
      <c r="J198" s="83">
        <v>7.2</v>
      </c>
      <c r="K198" s="84">
        <v>0.25600000000000001</v>
      </c>
      <c r="L198" s="89">
        <v>0.01</v>
      </c>
      <c r="M198" s="83" t="s">
        <v>235</v>
      </c>
    </row>
    <row r="199" spans="1:13" x14ac:dyDescent="0.25">
      <c r="A199" s="82">
        <v>2.7355575000000005</v>
      </c>
      <c r="B199" s="90">
        <v>-111</v>
      </c>
      <c r="C199" s="91">
        <v>43</v>
      </c>
      <c r="D199" s="88">
        <v>33</v>
      </c>
      <c r="E199" s="92">
        <v>1967</v>
      </c>
      <c r="F199" s="83">
        <v>9</v>
      </c>
      <c r="G199" s="83">
        <v>11</v>
      </c>
      <c r="H199" s="83">
        <v>4</v>
      </c>
      <c r="I199" s="83">
        <v>10</v>
      </c>
      <c r="J199" s="83">
        <v>46.5</v>
      </c>
      <c r="K199" s="84">
        <v>0.40100000000000002</v>
      </c>
      <c r="L199" s="89">
        <v>0.01</v>
      </c>
      <c r="M199" s="83" t="s">
        <v>235</v>
      </c>
    </row>
    <row r="200" spans="1:13" x14ac:dyDescent="0.25">
      <c r="A200" s="82">
        <v>3.3031000000000001</v>
      </c>
      <c r="B200" s="90">
        <v>-113.366</v>
      </c>
      <c r="C200" s="91">
        <v>41.345999999999997</v>
      </c>
      <c r="D200" s="88">
        <v>7</v>
      </c>
      <c r="E200" s="92">
        <v>1967</v>
      </c>
      <c r="F200" s="83">
        <v>9</v>
      </c>
      <c r="G200" s="83">
        <v>22</v>
      </c>
      <c r="H200" s="83">
        <v>7</v>
      </c>
      <c r="I200" s="83">
        <v>39</v>
      </c>
      <c r="J200" s="83">
        <v>53.9</v>
      </c>
      <c r="K200" s="84">
        <v>0.25600000000000001</v>
      </c>
      <c r="L200" s="89">
        <v>0.01</v>
      </c>
      <c r="M200" s="83" t="s">
        <v>235</v>
      </c>
    </row>
    <row r="201" spans="1:13" x14ac:dyDescent="0.25">
      <c r="A201" s="82">
        <v>3.2240000000000002</v>
      </c>
      <c r="B201" s="90">
        <v>-112.098</v>
      </c>
      <c r="C201" s="91">
        <v>40.707999999999998</v>
      </c>
      <c r="D201" s="88">
        <v>7</v>
      </c>
      <c r="E201" s="92">
        <v>1967</v>
      </c>
      <c r="F201" s="83">
        <v>9</v>
      </c>
      <c r="G201" s="83">
        <v>24</v>
      </c>
      <c r="H201" s="83">
        <v>5</v>
      </c>
      <c r="I201" s="83">
        <v>0</v>
      </c>
      <c r="J201" s="83">
        <v>28.6</v>
      </c>
      <c r="K201" s="84">
        <v>0.25600000000000001</v>
      </c>
      <c r="L201" s="89">
        <v>0.01</v>
      </c>
      <c r="M201" s="83" t="s">
        <v>235</v>
      </c>
    </row>
    <row r="202" spans="1:13" x14ac:dyDescent="0.25">
      <c r="A202" s="82">
        <v>3.1448999999999998</v>
      </c>
      <c r="B202" s="90">
        <v>-111.974</v>
      </c>
      <c r="C202" s="91">
        <v>38.484000000000002</v>
      </c>
      <c r="D202" s="88">
        <v>7</v>
      </c>
      <c r="E202" s="92">
        <v>1967</v>
      </c>
      <c r="F202" s="83">
        <v>10</v>
      </c>
      <c r="G202" s="83">
        <v>4</v>
      </c>
      <c r="H202" s="83">
        <v>16</v>
      </c>
      <c r="I202" s="83">
        <v>13</v>
      </c>
      <c r="J202" s="83">
        <v>24.5</v>
      </c>
      <c r="K202" s="84">
        <v>0.25600000000000001</v>
      </c>
      <c r="L202" s="89">
        <v>0.01</v>
      </c>
      <c r="M202" s="83" t="s">
        <v>235</v>
      </c>
    </row>
    <row r="203" spans="1:13" x14ac:dyDescent="0.25">
      <c r="A203" s="82">
        <v>3.1448999999999998</v>
      </c>
      <c r="B203" s="90">
        <v>-112.128</v>
      </c>
      <c r="C203" s="91">
        <v>38.543999999999997</v>
      </c>
      <c r="D203" s="83">
        <v>7</v>
      </c>
      <c r="E203" s="83">
        <v>1967</v>
      </c>
      <c r="F203" s="83">
        <v>10</v>
      </c>
      <c r="G203" s="83">
        <v>4</v>
      </c>
      <c r="H203" s="83">
        <v>17</v>
      </c>
      <c r="I203" s="83">
        <v>29</v>
      </c>
      <c r="J203" s="83">
        <v>15.89</v>
      </c>
      <c r="K203" s="84">
        <v>0.25600000000000001</v>
      </c>
      <c r="L203" s="89">
        <v>0.01</v>
      </c>
      <c r="M203" s="83" t="s">
        <v>235</v>
      </c>
    </row>
    <row r="204" spans="1:13" x14ac:dyDescent="0.25">
      <c r="A204" s="82">
        <v>3.1448999999999998</v>
      </c>
      <c r="B204" s="90">
        <v>-112.145</v>
      </c>
      <c r="C204" s="91">
        <v>38.564</v>
      </c>
      <c r="D204" s="88">
        <v>7</v>
      </c>
      <c r="E204" s="92">
        <v>1967</v>
      </c>
      <c r="F204" s="83">
        <v>10</v>
      </c>
      <c r="G204" s="83">
        <v>5</v>
      </c>
      <c r="H204" s="83">
        <v>10</v>
      </c>
      <c r="I204" s="83">
        <v>53</v>
      </c>
      <c r="J204" s="83">
        <v>19.7</v>
      </c>
      <c r="K204" s="84">
        <v>0.25600000000000001</v>
      </c>
      <c r="L204" s="89">
        <v>0.01</v>
      </c>
      <c r="M204" s="83" t="s">
        <v>235</v>
      </c>
    </row>
    <row r="205" spans="1:13" x14ac:dyDescent="0.25">
      <c r="A205" s="82">
        <v>2.9076</v>
      </c>
      <c r="B205" s="90">
        <v>-111.533</v>
      </c>
      <c r="C205" s="91">
        <v>42.619</v>
      </c>
      <c r="D205" s="88">
        <v>7</v>
      </c>
      <c r="E205" s="92">
        <v>1967</v>
      </c>
      <c r="F205" s="83">
        <v>10</v>
      </c>
      <c r="G205" s="83">
        <v>31</v>
      </c>
      <c r="H205" s="83">
        <v>6</v>
      </c>
      <c r="I205" s="83">
        <v>21</v>
      </c>
      <c r="J205" s="83">
        <v>48.6</v>
      </c>
      <c r="K205" s="84">
        <v>0.25600000000000001</v>
      </c>
      <c r="L205" s="89">
        <v>0.01</v>
      </c>
      <c r="M205" s="83" t="s">
        <v>235</v>
      </c>
    </row>
    <row r="206" spans="1:13" x14ac:dyDescent="0.25">
      <c r="A206" s="82">
        <v>2.9076</v>
      </c>
      <c r="B206" s="90">
        <v>-114.712</v>
      </c>
      <c r="C206" s="91">
        <v>37.398000000000003</v>
      </c>
      <c r="D206" s="88">
        <v>7</v>
      </c>
      <c r="E206" s="92">
        <v>1967</v>
      </c>
      <c r="F206" s="83">
        <v>11</v>
      </c>
      <c r="G206" s="83">
        <v>2</v>
      </c>
      <c r="H206" s="83">
        <v>4</v>
      </c>
      <c r="I206" s="83">
        <v>29</v>
      </c>
      <c r="J206" s="83">
        <v>27.1</v>
      </c>
      <c r="K206" s="84">
        <v>0.25600000000000001</v>
      </c>
      <c r="L206" s="89">
        <v>0.01</v>
      </c>
      <c r="M206" s="83" t="s">
        <v>235</v>
      </c>
    </row>
    <row r="207" spans="1:13" x14ac:dyDescent="0.25">
      <c r="A207" s="82">
        <v>2.9076</v>
      </c>
      <c r="B207" s="90">
        <v>-111.51</v>
      </c>
      <c r="C207" s="91">
        <v>39.228000000000002</v>
      </c>
      <c r="D207" s="88">
        <v>7</v>
      </c>
      <c r="E207" s="92">
        <v>1967</v>
      </c>
      <c r="F207" s="83">
        <v>11</v>
      </c>
      <c r="G207" s="83">
        <v>4</v>
      </c>
      <c r="H207" s="83">
        <v>21</v>
      </c>
      <c r="I207" s="83">
        <v>6</v>
      </c>
      <c r="J207" s="83">
        <v>29</v>
      </c>
      <c r="K207" s="84">
        <v>0.25600000000000001</v>
      </c>
      <c r="L207" s="89">
        <v>0.01</v>
      </c>
      <c r="M207" s="83" t="s">
        <v>235</v>
      </c>
    </row>
    <row r="208" spans="1:13" x14ac:dyDescent="0.25">
      <c r="A208" s="82">
        <v>3.6194999999999999</v>
      </c>
      <c r="B208" s="90">
        <v>-113.339</v>
      </c>
      <c r="C208" s="91">
        <v>37.582999999999998</v>
      </c>
      <c r="D208" s="88">
        <v>7</v>
      </c>
      <c r="E208" s="92">
        <v>1967</v>
      </c>
      <c r="F208" s="83">
        <v>11</v>
      </c>
      <c r="G208" s="83">
        <v>13</v>
      </c>
      <c r="H208" s="83">
        <v>16</v>
      </c>
      <c r="I208" s="83">
        <v>48</v>
      </c>
      <c r="J208" s="83">
        <v>53.8</v>
      </c>
      <c r="K208" s="84">
        <v>0.25600000000000001</v>
      </c>
      <c r="L208" s="89">
        <v>0.01</v>
      </c>
      <c r="M208" s="83" t="s">
        <v>235</v>
      </c>
    </row>
    <row r="209" spans="1:13" x14ac:dyDescent="0.25">
      <c r="A209" s="82">
        <v>3.7777000000000003</v>
      </c>
      <c r="B209" s="90">
        <v>-111.738</v>
      </c>
      <c r="C209" s="91">
        <v>41.286000000000001</v>
      </c>
      <c r="D209" s="88">
        <v>7</v>
      </c>
      <c r="E209" s="92">
        <v>1967</v>
      </c>
      <c r="F209" s="83">
        <v>12</v>
      </c>
      <c r="G209" s="83">
        <v>7</v>
      </c>
      <c r="H209" s="83">
        <v>13</v>
      </c>
      <c r="I209" s="83">
        <v>33</v>
      </c>
      <c r="J209" s="83">
        <v>22.5</v>
      </c>
      <c r="K209" s="84">
        <v>0.22900000000000001</v>
      </c>
      <c r="L209" s="89">
        <v>0.01</v>
      </c>
      <c r="M209" s="83" t="s">
        <v>235</v>
      </c>
    </row>
    <row r="210" spans="1:13" x14ac:dyDescent="0.25">
      <c r="A210" s="82">
        <v>2.9867000000000004</v>
      </c>
      <c r="B210" s="90">
        <v>-111.74299999999999</v>
      </c>
      <c r="C210" s="91">
        <v>41.624000000000002</v>
      </c>
      <c r="D210" s="88">
        <v>7</v>
      </c>
      <c r="E210" s="92">
        <v>1967</v>
      </c>
      <c r="F210" s="83">
        <v>12</v>
      </c>
      <c r="G210" s="83">
        <v>9</v>
      </c>
      <c r="H210" s="83">
        <v>19</v>
      </c>
      <c r="I210" s="83">
        <v>35</v>
      </c>
      <c r="J210" s="83">
        <v>44</v>
      </c>
      <c r="K210" s="84">
        <v>0.25600000000000001</v>
      </c>
      <c r="L210" s="89">
        <v>0.01</v>
      </c>
      <c r="M210" s="83" t="s">
        <v>235</v>
      </c>
    </row>
    <row r="211" spans="1:13" x14ac:dyDescent="0.25">
      <c r="A211" s="82">
        <v>2.8285</v>
      </c>
      <c r="B211" s="90">
        <v>-111.43300000000001</v>
      </c>
      <c r="C211" s="91">
        <v>42.417999999999999</v>
      </c>
      <c r="D211" s="88">
        <v>7</v>
      </c>
      <c r="E211" s="92">
        <v>1967</v>
      </c>
      <c r="F211" s="83">
        <v>12</v>
      </c>
      <c r="G211" s="83">
        <v>22</v>
      </c>
      <c r="H211" s="83">
        <v>0</v>
      </c>
      <c r="I211" s="83">
        <v>16</v>
      </c>
      <c r="J211" s="83">
        <v>49.3</v>
      </c>
      <c r="K211" s="84">
        <v>0.25600000000000001</v>
      </c>
      <c r="L211" s="89">
        <v>0.01</v>
      </c>
      <c r="M211" s="83" t="s">
        <v>235</v>
      </c>
    </row>
    <row r="212" spans="1:13" x14ac:dyDescent="0.25">
      <c r="A212" s="82">
        <v>3.2724883000000005</v>
      </c>
      <c r="B212" s="90">
        <v>-111.6</v>
      </c>
      <c r="C212" s="91">
        <v>42.8</v>
      </c>
      <c r="D212" s="88">
        <v>22</v>
      </c>
      <c r="E212" s="92">
        <v>1968</v>
      </c>
      <c r="F212" s="83">
        <v>1</v>
      </c>
      <c r="G212" s="83">
        <v>16</v>
      </c>
      <c r="H212" s="83">
        <v>6</v>
      </c>
      <c r="I212" s="83">
        <v>9</v>
      </c>
      <c r="J212" s="83">
        <v>22.4</v>
      </c>
      <c r="K212" s="84">
        <v>0.40100000000000002</v>
      </c>
      <c r="L212" s="89">
        <v>0.01</v>
      </c>
      <c r="M212" s="83" t="s">
        <v>235</v>
      </c>
    </row>
    <row r="213" spans="1:13" x14ac:dyDescent="0.25">
      <c r="A213" s="82">
        <v>3.6194999999999999</v>
      </c>
      <c r="B213" s="90">
        <v>-112.062</v>
      </c>
      <c r="C213" s="91">
        <v>39.299999999999997</v>
      </c>
      <c r="D213" s="88">
        <v>4</v>
      </c>
      <c r="E213" s="92">
        <v>1968</v>
      </c>
      <c r="F213" s="83">
        <v>1</v>
      </c>
      <c r="G213" s="83">
        <v>16</v>
      </c>
      <c r="H213" s="83">
        <v>8</v>
      </c>
      <c r="I213" s="83">
        <v>58</v>
      </c>
      <c r="J213" s="83">
        <v>41.5</v>
      </c>
      <c r="K213" s="84">
        <v>0.22900000000000001</v>
      </c>
      <c r="L213" s="89">
        <v>0.01</v>
      </c>
      <c r="M213" s="83" t="s">
        <v>235</v>
      </c>
    </row>
    <row r="214" spans="1:13" x14ac:dyDescent="0.25">
      <c r="A214" s="82">
        <v>3.5404</v>
      </c>
      <c r="B214" s="90">
        <v>-112.045</v>
      </c>
      <c r="C214" s="91">
        <v>39.29</v>
      </c>
      <c r="D214" s="88">
        <v>7</v>
      </c>
      <c r="E214" s="92">
        <v>1968</v>
      </c>
      <c r="F214" s="83">
        <v>1</v>
      </c>
      <c r="G214" s="83">
        <v>16</v>
      </c>
      <c r="H214" s="83">
        <v>9</v>
      </c>
      <c r="I214" s="83">
        <v>17</v>
      </c>
      <c r="J214" s="83">
        <v>50.5</v>
      </c>
      <c r="K214" s="84">
        <v>0.22900000000000001</v>
      </c>
      <c r="L214" s="89">
        <v>0.01</v>
      </c>
      <c r="M214" s="83" t="s">
        <v>235</v>
      </c>
    </row>
    <row r="215" spans="1:13" x14ac:dyDescent="0.25">
      <c r="A215" s="82">
        <v>3.4613</v>
      </c>
      <c r="B215" s="90">
        <v>-112.045</v>
      </c>
      <c r="C215" s="91">
        <v>39.313000000000002</v>
      </c>
      <c r="D215" s="88">
        <v>7</v>
      </c>
      <c r="E215" s="92">
        <v>1968</v>
      </c>
      <c r="F215" s="83">
        <v>1</v>
      </c>
      <c r="G215" s="83">
        <v>16</v>
      </c>
      <c r="H215" s="83">
        <v>9</v>
      </c>
      <c r="I215" s="83">
        <v>20</v>
      </c>
      <c r="J215" s="83">
        <v>10.3</v>
      </c>
      <c r="K215" s="84">
        <v>0.22900000000000001</v>
      </c>
      <c r="L215" s="89">
        <v>0.01</v>
      </c>
      <c r="M215" s="83" t="s">
        <v>235</v>
      </c>
    </row>
    <row r="216" spans="1:13" x14ac:dyDescent="0.25">
      <c r="A216" s="82">
        <v>3.3822000000000001</v>
      </c>
      <c r="B216" s="90">
        <v>-112.02500000000001</v>
      </c>
      <c r="C216" s="91">
        <v>39.28</v>
      </c>
      <c r="D216" s="88">
        <v>7</v>
      </c>
      <c r="E216" s="92">
        <v>1968</v>
      </c>
      <c r="F216" s="83">
        <v>1</v>
      </c>
      <c r="G216" s="83">
        <v>16</v>
      </c>
      <c r="H216" s="83">
        <v>9</v>
      </c>
      <c r="I216" s="83">
        <v>41</v>
      </c>
      <c r="J216" s="83">
        <v>44.4</v>
      </c>
      <c r="K216" s="84">
        <v>0.22900000000000001</v>
      </c>
      <c r="L216" s="89">
        <v>0.01</v>
      </c>
      <c r="M216" s="83" t="s">
        <v>235</v>
      </c>
    </row>
    <row r="217" spans="1:13" x14ac:dyDescent="0.25">
      <c r="A217" s="82">
        <v>3.9359000000000002</v>
      </c>
      <c r="B217" s="90">
        <v>-112.038</v>
      </c>
      <c r="C217" s="91">
        <v>39.265999999999998</v>
      </c>
      <c r="D217" s="88">
        <v>7</v>
      </c>
      <c r="E217" s="92">
        <v>1968</v>
      </c>
      <c r="F217" s="83">
        <v>1</v>
      </c>
      <c r="G217" s="83">
        <v>16</v>
      </c>
      <c r="H217" s="83">
        <v>9</v>
      </c>
      <c r="I217" s="83">
        <v>42</v>
      </c>
      <c r="J217" s="83">
        <v>52.1</v>
      </c>
      <c r="K217" s="84">
        <v>0.22900000000000001</v>
      </c>
      <c r="L217" s="89">
        <v>0.01</v>
      </c>
      <c r="M217" s="83" t="s">
        <v>235</v>
      </c>
    </row>
    <row r="218" spans="1:13" x14ac:dyDescent="0.25">
      <c r="A218" s="82">
        <v>2.8285</v>
      </c>
      <c r="B218" s="90">
        <v>-112.06699999999999</v>
      </c>
      <c r="C218" s="91">
        <v>39.341999999999999</v>
      </c>
      <c r="D218" s="88">
        <v>7</v>
      </c>
      <c r="E218" s="92">
        <v>1968</v>
      </c>
      <c r="F218" s="83">
        <v>1</v>
      </c>
      <c r="G218" s="83">
        <v>17</v>
      </c>
      <c r="H218" s="83">
        <v>4</v>
      </c>
      <c r="I218" s="83">
        <v>27</v>
      </c>
      <c r="J218" s="83">
        <v>12.9</v>
      </c>
      <c r="K218" s="84">
        <v>0.25600000000000001</v>
      </c>
      <c r="L218" s="89">
        <v>0.01</v>
      </c>
      <c r="M218" s="83" t="s">
        <v>235</v>
      </c>
    </row>
    <row r="219" spans="1:13" x14ac:dyDescent="0.25">
      <c r="A219" s="82">
        <v>2.9076</v>
      </c>
      <c r="B219" s="90">
        <v>-110.42700000000001</v>
      </c>
      <c r="C219" s="91">
        <v>41.121000000000002</v>
      </c>
      <c r="D219" s="88">
        <v>7</v>
      </c>
      <c r="E219" s="92">
        <v>1968</v>
      </c>
      <c r="F219" s="83">
        <v>1</v>
      </c>
      <c r="G219" s="83">
        <v>18</v>
      </c>
      <c r="H219" s="83">
        <v>16</v>
      </c>
      <c r="I219" s="83">
        <v>13</v>
      </c>
      <c r="J219" s="83">
        <v>26.2</v>
      </c>
      <c r="K219" s="84">
        <v>0.25600000000000001</v>
      </c>
      <c r="L219" s="89">
        <v>0.01</v>
      </c>
      <c r="M219" s="83" t="s">
        <v>235</v>
      </c>
    </row>
    <row r="220" spans="1:13" x14ac:dyDescent="0.25">
      <c r="A220" s="82">
        <v>3.1448999999999998</v>
      </c>
      <c r="B220" s="90">
        <v>-108.83499999999999</v>
      </c>
      <c r="C220" s="91">
        <v>40.444000000000003</v>
      </c>
      <c r="D220" s="88">
        <v>7</v>
      </c>
      <c r="E220" s="92">
        <v>1968</v>
      </c>
      <c r="F220" s="83">
        <v>1</v>
      </c>
      <c r="G220" s="83">
        <v>18</v>
      </c>
      <c r="H220" s="83">
        <v>21</v>
      </c>
      <c r="I220" s="83">
        <v>16</v>
      </c>
      <c r="J220" s="83">
        <v>38.200000000000003</v>
      </c>
      <c r="K220" s="84">
        <v>0.25600000000000001</v>
      </c>
      <c r="L220" s="89">
        <v>0.01</v>
      </c>
      <c r="M220" s="83" t="s">
        <v>235</v>
      </c>
    </row>
    <row r="221" spans="1:13" x14ac:dyDescent="0.25">
      <c r="A221" s="82">
        <v>3.0657999999999999</v>
      </c>
      <c r="B221" s="90">
        <v>-113.96</v>
      </c>
      <c r="C221" s="91">
        <v>37.436</v>
      </c>
      <c r="D221" s="88">
        <v>7</v>
      </c>
      <c r="E221" s="92">
        <v>1968</v>
      </c>
      <c r="F221" s="83">
        <v>2</v>
      </c>
      <c r="G221" s="83">
        <v>5</v>
      </c>
      <c r="H221" s="83">
        <v>14</v>
      </c>
      <c r="I221" s="83">
        <v>17</v>
      </c>
      <c r="J221" s="83">
        <v>27.4</v>
      </c>
      <c r="K221" s="84">
        <v>0.25600000000000001</v>
      </c>
      <c r="L221" s="89">
        <v>0.01</v>
      </c>
      <c r="M221" s="83" t="s">
        <v>235</v>
      </c>
    </row>
    <row r="222" spans="1:13" x14ac:dyDescent="0.25">
      <c r="A222" s="82">
        <v>3.3822000000000001</v>
      </c>
      <c r="B222" s="90">
        <v>-110.611</v>
      </c>
      <c r="C222" s="91">
        <v>41.726999999999997</v>
      </c>
      <c r="D222" s="88">
        <v>7</v>
      </c>
      <c r="E222" s="92">
        <v>1968</v>
      </c>
      <c r="F222" s="83">
        <v>2</v>
      </c>
      <c r="G222" s="83">
        <v>20</v>
      </c>
      <c r="H222" s="83">
        <v>6</v>
      </c>
      <c r="I222" s="83">
        <v>34</v>
      </c>
      <c r="J222" s="83">
        <v>26.4</v>
      </c>
      <c r="K222" s="84">
        <v>0.25600000000000001</v>
      </c>
      <c r="L222" s="89">
        <v>0.01</v>
      </c>
      <c r="M222" s="83" t="s">
        <v>235</v>
      </c>
    </row>
    <row r="223" spans="1:13" x14ac:dyDescent="0.25">
      <c r="A223" s="82">
        <v>3.0657999999999999</v>
      </c>
      <c r="B223" s="90">
        <v>-110.24299999999999</v>
      </c>
      <c r="C223" s="91">
        <v>37.603999999999999</v>
      </c>
      <c r="D223" s="88">
        <v>7</v>
      </c>
      <c r="E223" s="92">
        <v>1968</v>
      </c>
      <c r="F223" s="83">
        <v>2</v>
      </c>
      <c r="G223" s="83">
        <v>23</v>
      </c>
      <c r="H223" s="83">
        <v>17</v>
      </c>
      <c r="I223" s="83">
        <v>49</v>
      </c>
      <c r="J223" s="83">
        <v>2.8</v>
      </c>
      <c r="K223" s="84">
        <v>0.25600000000000001</v>
      </c>
      <c r="L223" s="89">
        <v>0.01</v>
      </c>
      <c r="M223" s="83" t="s">
        <v>235</v>
      </c>
    </row>
    <row r="224" spans="1:13" x14ac:dyDescent="0.25">
      <c r="A224" s="82">
        <v>3.2240000000000002</v>
      </c>
      <c r="B224" s="90">
        <v>-112.783</v>
      </c>
      <c r="C224" s="91">
        <v>42.204999999999998</v>
      </c>
      <c r="D224" s="88">
        <v>7</v>
      </c>
      <c r="E224" s="92">
        <v>1968</v>
      </c>
      <c r="F224" s="83">
        <v>3</v>
      </c>
      <c r="G224" s="83">
        <v>7</v>
      </c>
      <c r="H224" s="83">
        <v>4</v>
      </c>
      <c r="I224" s="83">
        <v>17</v>
      </c>
      <c r="J224" s="83">
        <v>6.8</v>
      </c>
      <c r="K224" s="84">
        <v>0.25600000000000001</v>
      </c>
      <c r="L224" s="89">
        <v>0.01</v>
      </c>
      <c r="M224" s="83" t="s">
        <v>235</v>
      </c>
    </row>
    <row r="225" spans="1:13" x14ac:dyDescent="0.25">
      <c r="A225" s="82">
        <v>2.8285</v>
      </c>
      <c r="B225" s="90">
        <v>-113.937</v>
      </c>
      <c r="C225" s="91">
        <v>37.701999999999998</v>
      </c>
      <c r="D225" s="83">
        <v>7</v>
      </c>
      <c r="E225" s="83">
        <v>1968</v>
      </c>
      <c r="F225" s="83">
        <v>3</v>
      </c>
      <c r="G225" s="83">
        <v>14</v>
      </c>
      <c r="H225" s="83">
        <v>1</v>
      </c>
      <c r="I225" s="83">
        <v>0</v>
      </c>
      <c r="J225" s="83">
        <v>27.55</v>
      </c>
      <c r="K225" s="84">
        <v>0.25600000000000001</v>
      </c>
      <c r="L225" s="89">
        <v>0.01</v>
      </c>
      <c r="M225" s="83" t="s">
        <v>235</v>
      </c>
    </row>
    <row r="226" spans="1:13" x14ac:dyDescent="0.25">
      <c r="A226" s="82">
        <v>3.2240000000000002</v>
      </c>
      <c r="B226" s="90">
        <v>-112.276</v>
      </c>
      <c r="C226" s="91">
        <v>37.920999999999999</v>
      </c>
      <c r="D226" s="88">
        <v>7</v>
      </c>
      <c r="E226" s="92">
        <v>1968</v>
      </c>
      <c r="F226" s="83">
        <v>3</v>
      </c>
      <c r="G226" s="83">
        <v>20</v>
      </c>
      <c r="H226" s="83">
        <v>15</v>
      </c>
      <c r="I226" s="83">
        <v>33</v>
      </c>
      <c r="J226" s="83">
        <v>4</v>
      </c>
      <c r="K226" s="84">
        <v>0.25600000000000001</v>
      </c>
      <c r="L226" s="89">
        <v>0.01</v>
      </c>
      <c r="M226" s="83" t="s">
        <v>235</v>
      </c>
    </row>
    <row r="227" spans="1:13" x14ac:dyDescent="0.25">
      <c r="A227" s="82">
        <v>2.9867000000000004</v>
      </c>
      <c r="B227" s="90">
        <v>-113.468</v>
      </c>
      <c r="C227" s="91">
        <v>41.328000000000003</v>
      </c>
      <c r="D227" s="88">
        <v>7</v>
      </c>
      <c r="E227" s="92">
        <v>1968</v>
      </c>
      <c r="F227" s="83">
        <v>3</v>
      </c>
      <c r="G227" s="83">
        <v>28</v>
      </c>
      <c r="H227" s="83">
        <v>4</v>
      </c>
      <c r="I227" s="83">
        <v>48</v>
      </c>
      <c r="J227" s="83">
        <v>8.5</v>
      </c>
      <c r="K227" s="84">
        <v>0.25600000000000001</v>
      </c>
      <c r="L227" s="89">
        <v>0.01</v>
      </c>
      <c r="M227" s="83" t="s">
        <v>235</v>
      </c>
    </row>
    <row r="228" spans="1:13" x14ac:dyDescent="0.25">
      <c r="A228" s="82">
        <v>3.4613</v>
      </c>
      <c r="B228" s="90">
        <v>-114.285</v>
      </c>
      <c r="C228" s="91">
        <v>37.372999999999998</v>
      </c>
      <c r="D228" s="88">
        <v>0</v>
      </c>
      <c r="E228" s="92">
        <v>1968</v>
      </c>
      <c r="F228" s="83">
        <v>4</v>
      </c>
      <c r="G228" s="83">
        <v>8</v>
      </c>
      <c r="H228" s="83">
        <v>16</v>
      </c>
      <c r="I228" s="83">
        <v>8</v>
      </c>
      <c r="J228" s="83">
        <v>14.7</v>
      </c>
      <c r="K228" s="84">
        <v>0.25600000000000001</v>
      </c>
      <c r="L228" s="89">
        <v>0.01</v>
      </c>
      <c r="M228" s="83" t="s">
        <v>235</v>
      </c>
    </row>
    <row r="229" spans="1:13" x14ac:dyDescent="0.25">
      <c r="A229" s="82">
        <v>3.3031000000000001</v>
      </c>
      <c r="B229" s="90">
        <v>-114.626</v>
      </c>
      <c r="C229" s="91">
        <v>36.918999999999997</v>
      </c>
      <c r="D229" s="88">
        <v>7</v>
      </c>
      <c r="E229" s="92">
        <v>1968</v>
      </c>
      <c r="F229" s="83">
        <v>4</v>
      </c>
      <c r="G229" s="83">
        <v>12</v>
      </c>
      <c r="H229" s="83">
        <v>6</v>
      </c>
      <c r="I229" s="83">
        <v>40</v>
      </c>
      <c r="J229" s="83">
        <v>7</v>
      </c>
      <c r="K229" s="84">
        <v>0.25600000000000001</v>
      </c>
      <c r="L229" s="89">
        <v>0.01</v>
      </c>
      <c r="M229" s="83" t="s">
        <v>235</v>
      </c>
    </row>
    <row r="230" spans="1:13" x14ac:dyDescent="0.25">
      <c r="A230" s="82">
        <v>3.3031000000000001</v>
      </c>
      <c r="B230" s="90">
        <v>-111.351</v>
      </c>
      <c r="C230" s="91">
        <v>43.448999999999998</v>
      </c>
      <c r="D230" s="88">
        <v>7</v>
      </c>
      <c r="E230" s="92">
        <v>1968</v>
      </c>
      <c r="F230" s="83">
        <v>5</v>
      </c>
      <c r="G230" s="83">
        <v>11</v>
      </c>
      <c r="H230" s="83">
        <v>8</v>
      </c>
      <c r="I230" s="83">
        <v>53</v>
      </c>
      <c r="J230" s="83">
        <v>31.5</v>
      </c>
      <c r="K230" s="84">
        <v>0.25600000000000001</v>
      </c>
      <c r="L230" s="89">
        <v>0.01</v>
      </c>
      <c r="M230" s="83" t="s">
        <v>235</v>
      </c>
    </row>
    <row r="231" spans="1:13" x14ac:dyDescent="0.25">
      <c r="A231" s="82">
        <v>3.0657999999999999</v>
      </c>
      <c r="B231" s="90">
        <v>-110.464</v>
      </c>
      <c r="C231" s="91">
        <v>42.139000000000003</v>
      </c>
      <c r="D231" s="88">
        <v>7</v>
      </c>
      <c r="E231" s="92">
        <v>1968</v>
      </c>
      <c r="F231" s="83">
        <v>5</v>
      </c>
      <c r="G231" s="83">
        <v>17</v>
      </c>
      <c r="H231" s="83">
        <v>21</v>
      </c>
      <c r="I231" s="83">
        <v>46</v>
      </c>
      <c r="J231" s="83">
        <v>34.200000000000003</v>
      </c>
      <c r="K231" s="84">
        <v>0.25600000000000001</v>
      </c>
      <c r="L231" s="89">
        <v>0.01</v>
      </c>
      <c r="M231" s="83" t="s">
        <v>235</v>
      </c>
    </row>
    <row r="232" spans="1:13" x14ac:dyDescent="0.25">
      <c r="A232" s="82">
        <v>2.9076</v>
      </c>
      <c r="B232" s="90">
        <v>-110.34399999999999</v>
      </c>
      <c r="C232" s="91">
        <v>42.853999999999999</v>
      </c>
      <c r="D232" s="88">
        <v>7</v>
      </c>
      <c r="E232" s="92">
        <v>1968</v>
      </c>
      <c r="F232" s="83">
        <v>5</v>
      </c>
      <c r="G232" s="83">
        <v>21</v>
      </c>
      <c r="H232" s="83">
        <v>21</v>
      </c>
      <c r="I232" s="83">
        <v>18</v>
      </c>
      <c r="J232" s="83">
        <v>50.7</v>
      </c>
      <c r="K232" s="84">
        <v>0.25600000000000001</v>
      </c>
      <c r="L232" s="89">
        <v>0.01</v>
      </c>
      <c r="M232" s="83" t="s">
        <v>235</v>
      </c>
    </row>
    <row r="233" spans="1:13" x14ac:dyDescent="0.25">
      <c r="A233" s="82">
        <v>3.4613</v>
      </c>
      <c r="B233" s="90">
        <v>-110.45</v>
      </c>
      <c r="C233" s="91">
        <v>39.207999999999998</v>
      </c>
      <c r="D233" s="88">
        <v>7</v>
      </c>
      <c r="E233" s="92">
        <v>1968</v>
      </c>
      <c r="F233" s="83">
        <v>6</v>
      </c>
      <c r="G233" s="83">
        <v>2</v>
      </c>
      <c r="H233" s="83">
        <v>18</v>
      </c>
      <c r="I233" s="83">
        <v>59</v>
      </c>
      <c r="J233" s="83">
        <v>23.2</v>
      </c>
      <c r="K233" s="84">
        <v>0.25600000000000001</v>
      </c>
      <c r="L233" s="89">
        <v>0.01</v>
      </c>
      <c r="M233" s="83" t="s">
        <v>235</v>
      </c>
    </row>
    <row r="234" spans="1:13" x14ac:dyDescent="0.25">
      <c r="A234" s="82">
        <v>3.2240000000000002</v>
      </c>
      <c r="B234" s="90">
        <v>-110.479</v>
      </c>
      <c r="C234" s="91">
        <v>41.930999999999997</v>
      </c>
      <c r="D234" s="88">
        <v>7</v>
      </c>
      <c r="E234" s="92">
        <v>1968</v>
      </c>
      <c r="F234" s="83">
        <v>6</v>
      </c>
      <c r="G234" s="83">
        <v>14</v>
      </c>
      <c r="H234" s="83">
        <v>21</v>
      </c>
      <c r="I234" s="83">
        <v>11</v>
      </c>
      <c r="J234" s="83">
        <v>15.3</v>
      </c>
      <c r="K234" s="84">
        <v>0.25600000000000001</v>
      </c>
      <c r="L234" s="89">
        <v>0.01</v>
      </c>
      <c r="M234" s="83" t="s">
        <v>235</v>
      </c>
    </row>
    <row r="235" spans="1:13" x14ac:dyDescent="0.25">
      <c r="A235" s="82">
        <v>2.8285</v>
      </c>
      <c r="B235" s="90">
        <v>-110.60599999999999</v>
      </c>
      <c r="C235" s="91">
        <v>42.264000000000003</v>
      </c>
      <c r="D235" s="88">
        <v>7</v>
      </c>
      <c r="E235" s="92">
        <v>1968</v>
      </c>
      <c r="F235" s="83">
        <v>7</v>
      </c>
      <c r="G235" s="83">
        <v>30</v>
      </c>
      <c r="H235" s="83">
        <v>12</v>
      </c>
      <c r="I235" s="83">
        <v>41</v>
      </c>
      <c r="J235" s="83">
        <v>5</v>
      </c>
      <c r="K235" s="84">
        <v>0.25600000000000001</v>
      </c>
      <c r="L235" s="89">
        <v>0.01</v>
      </c>
      <c r="M235" s="83" t="s">
        <v>235</v>
      </c>
    </row>
    <row r="236" spans="1:13" x14ac:dyDescent="0.25">
      <c r="A236" s="82">
        <v>2.8285</v>
      </c>
      <c r="B236" s="90">
        <v>-112.386</v>
      </c>
      <c r="C236" s="91">
        <v>37.985999999999997</v>
      </c>
      <c r="D236" s="88">
        <v>7</v>
      </c>
      <c r="E236" s="92">
        <v>1968</v>
      </c>
      <c r="F236" s="83">
        <v>8</v>
      </c>
      <c r="G236" s="83">
        <v>3</v>
      </c>
      <c r="H236" s="83">
        <v>15</v>
      </c>
      <c r="I236" s="83">
        <v>21</v>
      </c>
      <c r="J236" s="83">
        <v>24</v>
      </c>
      <c r="K236" s="84">
        <v>0.25600000000000001</v>
      </c>
      <c r="L236" s="89">
        <v>0.01</v>
      </c>
      <c r="M236" s="83" t="s">
        <v>235</v>
      </c>
    </row>
    <row r="237" spans="1:13" x14ac:dyDescent="0.25">
      <c r="A237" s="82">
        <v>3.0657999999999999</v>
      </c>
      <c r="B237" s="90">
        <v>-112.254</v>
      </c>
      <c r="C237" s="91">
        <v>38.488</v>
      </c>
      <c r="D237" s="88">
        <v>7</v>
      </c>
      <c r="E237" s="92">
        <v>1968</v>
      </c>
      <c r="F237" s="97">
        <v>9</v>
      </c>
      <c r="G237" s="97">
        <v>20</v>
      </c>
      <c r="H237" s="97">
        <v>20</v>
      </c>
      <c r="I237" s="97">
        <v>32</v>
      </c>
      <c r="J237" s="97">
        <v>19.3</v>
      </c>
      <c r="K237" s="84">
        <v>0.25600000000000001</v>
      </c>
      <c r="L237" s="89">
        <v>0.01</v>
      </c>
      <c r="M237" s="83" t="s">
        <v>235</v>
      </c>
    </row>
    <row r="238" spans="1:13" x14ac:dyDescent="0.25">
      <c r="A238" s="82">
        <v>3.6986000000000003</v>
      </c>
      <c r="B238" s="90">
        <v>-112.08199999999999</v>
      </c>
      <c r="C238" s="91">
        <v>38.042000000000002</v>
      </c>
      <c r="D238" s="88">
        <v>7</v>
      </c>
      <c r="E238" s="92">
        <v>1968</v>
      </c>
      <c r="F238" s="83">
        <v>9</v>
      </c>
      <c r="G238" s="83">
        <v>24</v>
      </c>
      <c r="H238" s="83">
        <v>2</v>
      </c>
      <c r="I238" s="83">
        <v>10</v>
      </c>
      <c r="J238" s="83">
        <v>49.6</v>
      </c>
      <c r="K238" s="84">
        <v>0.22900000000000001</v>
      </c>
      <c r="L238" s="89">
        <v>0.01</v>
      </c>
      <c r="M238" s="83" t="s">
        <v>235</v>
      </c>
    </row>
    <row r="239" spans="1:13" x14ac:dyDescent="0.25">
      <c r="A239" s="82">
        <v>2.8285</v>
      </c>
      <c r="B239" s="90">
        <v>-111.934</v>
      </c>
      <c r="C239" s="91">
        <v>37.993000000000002</v>
      </c>
      <c r="D239" s="88">
        <v>7</v>
      </c>
      <c r="E239" s="92">
        <v>1968</v>
      </c>
      <c r="F239" s="83">
        <v>9</v>
      </c>
      <c r="G239" s="83">
        <v>24</v>
      </c>
      <c r="H239" s="83">
        <v>2</v>
      </c>
      <c r="I239" s="83">
        <v>23</v>
      </c>
      <c r="J239" s="83">
        <v>14.2</v>
      </c>
      <c r="K239" s="84">
        <v>0.25600000000000001</v>
      </c>
      <c r="L239" s="89">
        <v>0.01</v>
      </c>
      <c r="M239" s="83" t="s">
        <v>235</v>
      </c>
    </row>
    <row r="240" spans="1:13" x14ac:dyDescent="0.25">
      <c r="A240" s="82">
        <v>3.1448999999999998</v>
      </c>
      <c r="B240" s="90">
        <v>-111.94799999999999</v>
      </c>
      <c r="C240" s="91">
        <v>38.017000000000003</v>
      </c>
      <c r="D240" s="88">
        <v>7</v>
      </c>
      <c r="E240" s="92">
        <v>1968</v>
      </c>
      <c r="F240" s="83">
        <v>9</v>
      </c>
      <c r="G240" s="83">
        <v>24</v>
      </c>
      <c r="H240" s="83">
        <v>6</v>
      </c>
      <c r="I240" s="83">
        <v>11</v>
      </c>
      <c r="J240" s="83">
        <v>4.9000000000000004</v>
      </c>
      <c r="K240" s="84">
        <v>0.25600000000000001</v>
      </c>
      <c r="L240" s="89">
        <v>0.01</v>
      </c>
      <c r="M240" s="83" t="s">
        <v>235</v>
      </c>
    </row>
    <row r="241" spans="1:13" x14ac:dyDescent="0.25">
      <c r="A241" s="82">
        <v>3.1448999999999998</v>
      </c>
      <c r="B241" s="90">
        <v>-113.979</v>
      </c>
      <c r="C241" s="91">
        <v>37.844000000000001</v>
      </c>
      <c r="D241" s="88">
        <v>7</v>
      </c>
      <c r="E241" s="92">
        <v>1968</v>
      </c>
      <c r="F241" s="83">
        <v>10</v>
      </c>
      <c r="G241" s="83">
        <v>8</v>
      </c>
      <c r="H241" s="83">
        <v>18</v>
      </c>
      <c r="I241" s="83">
        <v>13</v>
      </c>
      <c r="J241" s="83">
        <v>47.6</v>
      </c>
      <c r="K241" s="84">
        <v>0.25600000000000001</v>
      </c>
      <c r="L241" s="89">
        <v>0.01</v>
      </c>
      <c r="M241" s="83" t="s">
        <v>235</v>
      </c>
    </row>
    <row r="242" spans="1:13" x14ac:dyDescent="0.25">
      <c r="A242" s="82">
        <v>2.9867000000000004</v>
      </c>
      <c r="B242" s="90">
        <v>-110.169</v>
      </c>
      <c r="C242" s="91">
        <v>39.029000000000003</v>
      </c>
      <c r="D242" s="88">
        <v>7</v>
      </c>
      <c r="E242" s="92">
        <v>1968</v>
      </c>
      <c r="F242" s="83">
        <v>10</v>
      </c>
      <c r="G242" s="83">
        <v>11</v>
      </c>
      <c r="H242" s="83">
        <v>5</v>
      </c>
      <c r="I242" s="83">
        <v>0</v>
      </c>
      <c r="J242" s="83">
        <v>11</v>
      </c>
      <c r="K242" s="84">
        <v>0.25600000000000001</v>
      </c>
      <c r="L242" s="89">
        <v>0.01</v>
      </c>
      <c r="M242" s="83" t="s">
        <v>235</v>
      </c>
    </row>
    <row r="243" spans="1:13" x14ac:dyDescent="0.25">
      <c r="A243" s="82">
        <v>2.9076</v>
      </c>
      <c r="B243" s="90">
        <v>-110.428</v>
      </c>
      <c r="C243" s="91">
        <v>42.037999999999997</v>
      </c>
      <c r="D243" s="88">
        <v>7</v>
      </c>
      <c r="E243" s="92">
        <v>1968</v>
      </c>
      <c r="F243" s="83">
        <v>11</v>
      </c>
      <c r="G243" s="83">
        <v>14</v>
      </c>
      <c r="H243" s="83">
        <v>17</v>
      </c>
      <c r="I243" s="83">
        <v>56</v>
      </c>
      <c r="J243" s="83">
        <v>17.600000000000001</v>
      </c>
      <c r="K243" s="84">
        <v>0.25600000000000001</v>
      </c>
      <c r="L243" s="89">
        <v>0.01</v>
      </c>
      <c r="M243" s="83" t="s">
        <v>235</v>
      </c>
    </row>
    <row r="244" spans="1:13" x14ac:dyDescent="0.25">
      <c r="A244" s="82">
        <v>2.8285</v>
      </c>
      <c r="B244" s="90">
        <v>-111.63200000000001</v>
      </c>
      <c r="C244" s="91">
        <v>40.726999999999997</v>
      </c>
      <c r="D244" s="88">
        <v>7</v>
      </c>
      <c r="E244" s="92">
        <v>1969</v>
      </c>
      <c r="F244" s="83">
        <v>1</v>
      </c>
      <c r="G244" s="83">
        <v>23</v>
      </c>
      <c r="H244" s="83">
        <v>23</v>
      </c>
      <c r="I244" s="83">
        <v>10</v>
      </c>
      <c r="J244" s="83">
        <v>33</v>
      </c>
      <c r="K244" s="84">
        <v>0.25600000000000001</v>
      </c>
      <c r="L244" s="89">
        <v>0.01</v>
      </c>
      <c r="M244" s="83" t="s">
        <v>235</v>
      </c>
    </row>
    <row r="245" spans="1:13" x14ac:dyDescent="0.25">
      <c r="A245" s="82">
        <v>3.0657999999999999</v>
      </c>
      <c r="B245" s="90">
        <v>-111.761</v>
      </c>
      <c r="C245" s="91">
        <v>42.85</v>
      </c>
      <c r="D245" s="88">
        <v>7</v>
      </c>
      <c r="E245" s="92">
        <v>1969</v>
      </c>
      <c r="F245" s="97">
        <v>2</v>
      </c>
      <c r="G245" s="97">
        <v>1</v>
      </c>
      <c r="H245" s="97">
        <v>11</v>
      </c>
      <c r="I245" s="97">
        <v>55</v>
      </c>
      <c r="J245" s="97">
        <v>25.4</v>
      </c>
      <c r="K245" s="84">
        <v>0.25600000000000001</v>
      </c>
      <c r="L245" s="89">
        <v>0.01</v>
      </c>
      <c r="M245" s="83" t="s">
        <v>235</v>
      </c>
    </row>
    <row r="246" spans="1:13" x14ac:dyDescent="0.25">
      <c r="A246" s="82">
        <v>2.8285</v>
      </c>
      <c r="B246" s="90">
        <v>-110.51</v>
      </c>
      <c r="C246" s="91">
        <v>42.014000000000003</v>
      </c>
      <c r="D246" s="88">
        <v>7</v>
      </c>
      <c r="E246" s="92">
        <v>1969</v>
      </c>
      <c r="F246" s="83">
        <v>2</v>
      </c>
      <c r="G246" s="83">
        <v>5</v>
      </c>
      <c r="H246" s="83">
        <v>2</v>
      </c>
      <c r="I246" s="83">
        <v>0</v>
      </c>
      <c r="J246" s="83">
        <v>35.4</v>
      </c>
      <c r="K246" s="84">
        <v>0.25600000000000001</v>
      </c>
      <c r="L246" s="89">
        <v>0.01</v>
      </c>
      <c r="M246" s="83" t="s">
        <v>235</v>
      </c>
    </row>
    <row r="247" spans="1:13" x14ac:dyDescent="0.25">
      <c r="A247" s="82">
        <v>3.6986000000000003</v>
      </c>
      <c r="B247" s="90">
        <v>-112.07299999999999</v>
      </c>
      <c r="C247" s="91">
        <v>38.664999999999999</v>
      </c>
      <c r="D247" s="88">
        <v>7</v>
      </c>
      <c r="E247" s="92">
        <v>1969</v>
      </c>
      <c r="F247" s="83">
        <v>4</v>
      </c>
      <c r="G247" s="83">
        <v>10</v>
      </c>
      <c r="H247" s="83">
        <v>8</v>
      </c>
      <c r="I247" s="83">
        <v>37</v>
      </c>
      <c r="J247" s="83">
        <v>5.5</v>
      </c>
      <c r="K247" s="84">
        <v>0.22900000000000001</v>
      </c>
      <c r="L247" s="89">
        <v>0.01</v>
      </c>
      <c r="M247" s="83" t="s">
        <v>235</v>
      </c>
    </row>
    <row r="248" spans="1:13" x14ac:dyDescent="0.25">
      <c r="A248" s="82">
        <v>2.9076</v>
      </c>
      <c r="B248" s="90">
        <v>-110.71899999999999</v>
      </c>
      <c r="C248" s="91">
        <v>39.945999999999998</v>
      </c>
      <c r="D248" s="83">
        <v>7</v>
      </c>
      <c r="E248" s="83">
        <v>1969</v>
      </c>
      <c r="F248" s="83">
        <v>4</v>
      </c>
      <c r="G248" s="83">
        <v>16</v>
      </c>
      <c r="H248" s="83">
        <v>20</v>
      </c>
      <c r="I248" s="83">
        <v>24</v>
      </c>
      <c r="J248" s="83">
        <v>1.58</v>
      </c>
      <c r="K248" s="84">
        <v>0.25600000000000001</v>
      </c>
      <c r="L248" s="89">
        <v>0.01</v>
      </c>
      <c r="M248" s="83" t="s">
        <v>235</v>
      </c>
    </row>
    <row r="249" spans="1:13" x14ac:dyDescent="0.25">
      <c r="A249" s="82">
        <v>3.4613</v>
      </c>
      <c r="B249" s="90">
        <v>-111.971</v>
      </c>
      <c r="C249" s="91">
        <v>39.018999999999998</v>
      </c>
      <c r="D249" s="88">
        <v>7</v>
      </c>
      <c r="E249" s="92">
        <v>1969</v>
      </c>
      <c r="F249" s="83">
        <v>5</v>
      </c>
      <c r="G249" s="83">
        <v>23</v>
      </c>
      <c r="H249" s="83">
        <v>5</v>
      </c>
      <c r="I249" s="83">
        <v>24</v>
      </c>
      <c r="J249" s="83">
        <v>51.6</v>
      </c>
      <c r="K249" s="84">
        <v>0.22900000000000001</v>
      </c>
      <c r="L249" s="89">
        <v>0.01</v>
      </c>
      <c r="M249" s="83" t="s">
        <v>235</v>
      </c>
    </row>
    <row r="250" spans="1:13" x14ac:dyDescent="0.25">
      <c r="A250" s="82">
        <v>2.8285</v>
      </c>
      <c r="B250" s="90">
        <v>-111.974</v>
      </c>
      <c r="C250" s="91">
        <v>39.06</v>
      </c>
      <c r="D250" s="88">
        <v>7</v>
      </c>
      <c r="E250" s="92">
        <v>1969</v>
      </c>
      <c r="F250" s="83">
        <v>5</v>
      </c>
      <c r="G250" s="83">
        <v>23</v>
      </c>
      <c r="H250" s="83">
        <v>8</v>
      </c>
      <c r="I250" s="83">
        <v>26</v>
      </c>
      <c r="J250" s="83">
        <v>24.8</v>
      </c>
      <c r="K250" s="84">
        <v>0.25600000000000001</v>
      </c>
      <c r="L250" s="89">
        <v>0.01</v>
      </c>
      <c r="M250" s="83" t="s">
        <v>235</v>
      </c>
    </row>
    <row r="251" spans="1:13" x14ac:dyDescent="0.25">
      <c r="A251" s="82">
        <v>2.8285</v>
      </c>
      <c r="B251" s="90">
        <v>-110.35</v>
      </c>
      <c r="C251" s="91">
        <v>42.281999999999996</v>
      </c>
      <c r="D251" s="88">
        <v>7</v>
      </c>
      <c r="E251" s="92">
        <v>1969</v>
      </c>
      <c r="F251" s="83">
        <v>6</v>
      </c>
      <c r="G251" s="83">
        <v>7</v>
      </c>
      <c r="H251" s="83">
        <v>0</v>
      </c>
      <c r="I251" s="83">
        <v>42</v>
      </c>
      <c r="J251" s="83">
        <v>0.1</v>
      </c>
      <c r="K251" s="84">
        <v>0.25600000000000001</v>
      </c>
      <c r="L251" s="89">
        <v>0.01</v>
      </c>
      <c r="M251" s="83" t="s">
        <v>235</v>
      </c>
    </row>
    <row r="252" spans="1:13" x14ac:dyDescent="0.25">
      <c r="A252" s="82">
        <v>2.8285</v>
      </c>
      <c r="B252" s="90">
        <v>-112.11</v>
      </c>
      <c r="C252" s="91">
        <v>41.621000000000002</v>
      </c>
      <c r="D252" s="88">
        <v>7</v>
      </c>
      <c r="E252" s="92">
        <v>1969</v>
      </c>
      <c r="F252" s="83">
        <v>6</v>
      </c>
      <c r="G252" s="83">
        <v>11</v>
      </c>
      <c r="H252" s="83">
        <v>3</v>
      </c>
      <c r="I252" s="83">
        <v>48</v>
      </c>
      <c r="J252" s="83">
        <v>49.2</v>
      </c>
      <c r="K252" s="84">
        <v>0.25600000000000001</v>
      </c>
      <c r="L252" s="89">
        <v>0.01</v>
      </c>
      <c r="M252" s="83" t="s">
        <v>235</v>
      </c>
    </row>
    <row r="253" spans="1:13" x14ac:dyDescent="0.25">
      <c r="A253" s="82">
        <v>2.8285</v>
      </c>
      <c r="B253" s="90">
        <v>-112.211</v>
      </c>
      <c r="C253" s="91">
        <v>38.75</v>
      </c>
      <c r="D253" s="88">
        <v>7</v>
      </c>
      <c r="E253" s="92">
        <v>1969</v>
      </c>
      <c r="F253" s="83">
        <v>6</v>
      </c>
      <c r="G253" s="83">
        <v>18</v>
      </c>
      <c r="H253" s="83">
        <v>4</v>
      </c>
      <c r="I253" s="83">
        <v>26</v>
      </c>
      <c r="J253" s="83">
        <v>34.200000000000003</v>
      </c>
      <c r="K253" s="84">
        <v>0.25600000000000001</v>
      </c>
      <c r="L253" s="89">
        <v>0.01</v>
      </c>
      <c r="M253" s="83" t="s">
        <v>235</v>
      </c>
    </row>
    <row r="254" spans="1:13" x14ac:dyDescent="0.25">
      <c r="A254" s="82">
        <v>3.0040229000000003</v>
      </c>
      <c r="B254" s="90">
        <v>-111.17</v>
      </c>
      <c r="C254" s="91">
        <v>42.69</v>
      </c>
      <c r="D254" s="88">
        <v>33</v>
      </c>
      <c r="E254" s="92">
        <v>1969</v>
      </c>
      <c r="F254" s="83">
        <v>6</v>
      </c>
      <c r="G254" s="83">
        <v>30</v>
      </c>
      <c r="H254" s="83">
        <v>12</v>
      </c>
      <c r="I254" s="83">
        <v>5</v>
      </c>
      <c r="J254" s="83">
        <v>52.3</v>
      </c>
      <c r="K254" s="84">
        <v>0.40100000000000002</v>
      </c>
      <c r="L254" s="89">
        <v>0.01</v>
      </c>
      <c r="M254" s="83" t="s">
        <v>235</v>
      </c>
    </row>
    <row r="255" spans="1:13" x14ac:dyDescent="0.25">
      <c r="A255" s="82">
        <v>3.1448999999999998</v>
      </c>
      <c r="B255" s="90">
        <v>-111.92100000000001</v>
      </c>
      <c r="C255" s="91">
        <v>40.030999999999999</v>
      </c>
      <c r="D255" s="88">
        <v>7</v>
      </c>
      <c r="E255" s="92">
        <v>1969</v>
      </c>
      <c r="F255" s="83">
        <v>7</v>
      </c>
      <c r="G255" s="83">
        <v>30</v>
      </c>
      <c r="H255" s="83">
        <v>23</v>
      </c>
      <c r="I255" s="83">
        <v>59</v>
      </c>
      <c r="J255" s="83">
        <v>56.3</v>
      </c>
      <c r="K255" s="84">
        <v>0.25600000000000001</v>
      </c>
      <c r="L255" s="89">
        <v>0.01</v>
      </c>
      <c r="M255" s="83" t="s">
        <v>235</v>
      </c>
    </row>
    <row r="256" spans="1:13" x14ac:dyDescent="0.25">
      <c r="A256" s="82">
        <v>3.2240000000000002</v>
      </c>
      <c r="B256" s="90">
        <v>-113.249</v>
      </c>
      <c r="C256" s="91">
        <v>37.790999999999997</v>
      </c>
      <c r="D256" s="88">
        <v>7</v>
      </c>
      <c r="E256" s="92">
        <v>1969</v>
      </c>
      <c r="F256" s="83">
        <v>8</v>
      </c>
      <c r="G256" s="83">
        <v>15</v>
      </c>
      <c r="H256" s="83">
        <v>0</v>
      </c>
      <c r="I256" s="83">
        <v>30</v>
      </c>
      <c r="J256" s="83">
        <v>30.6</v>
      </c>
      <c r="K256" s="84">
        <v>0.25600000000000001</v>
      </c>
      <c r="L256" s="89">
        <v>0.01</v>
      </c>
      <c r="M256" s="83" t="s">
        <v>235</v>
      </c>
    </row>
    <row r="257" spans="1:13" x14ac:dyDescent="0.25">
      <c r="A257" s="82">
        <v>2.9076</v>
      </c>
      <c r="B257" s="90">
        <v>-110.655</v>
      </c>
      <c r="C257" s="91">
        <v>37.640999999999998</v>
      </c>
      <c r="D257" s="88">
        <v>7</v>
      </c>
      <c r="E257" s="92">
        <v>1969</v>
      </c>
      <c r="F257" s="83">
        <v>8</v>
      </c>
      <c r="G257" s="83">
        <v>19</v>
      </c>
      <c r="H257" s="83">
        <v>8</v>
      </c>
      <c r="I257" s="83">
        <v>51</v>
      </c>
      <c r="J257" s="83">
        <v>5.7</v>
      </c>
      <c r="K257" s="84">
        <v>0.25600000000000001</v>
      </c>
      <c r="L257" s="89">
        <v>0.01</v>
      </c>
      <c r="M257" s="83" t="s">
        <v>235</v>
      </c>
    </row>
    <row r="258" spans="1:13" x14ac:dyDescent="0.25">
      <c r="A258" s="82">
        <v>4.1652899999999997</v>
      </c>
      <c r="B258" s="90">
        <v>-110.8</v>
      </c>
      <c r="C258" s="91">
        <v>42.9</v>
      </c>
      <c r="D258" s="88">
        <v>1</v>
      </c>
      <c r="E258" s="92">
        <v>1969</v>
      </c>
      <c r="F258" s="83">
        <v>8</v>
      </c>
      <c r="G258" s="83">
        <v>27</v>
      </c>
      <c r="H258" s="83">
        <v>15</v>
      </c>
      <c r="I258" s="83">
        <v>59</v>
      </c>
      <c r="J258" s="83">
        <v>28.4</v>
      </c>
      <c r="K258" s="84">
        <v>0.23</v>
      </c>
      <c r="L258" s="89">
        <v>0.01</v>
      </c>
      <c r="M258" s="83" t="s">
        <v>235</v>
      </c>
    </row>
    <row r="259" spans="1:13" x14ac:dyDescent="0.25">
      <c r="A259" s="82">
        <v>4.0070899999999998</v>
      </c>
      <c r="B259" s="90">
        <v>-110.72</v>
      </c>
      <c r="C259" s="91">
        <v>43</v>
      </c>
      <c r="D259" s="88">
        <v>1</v>
      </c>
      <c r="E259" s="92">
        <v>1969</v>
      </c>
      <c r="F259" s="83">
        <v>8</v>
      </c>
      <c r="G259" s="83">
        <v>27</v>
      </c>
      <c r="H259" s="83">
        <v>18</v>
      </c>
      <c r="I259" s="83">
        <v>35</v>
      </c>
      <c r="J259" s="83">
        <v>18.899999999999999</v>
      </c>
      <c r="K259" s="84">
        <v>0.23</v>
      </c>
      <c r="L259" s="89">
        <v>0.01</v>
      </c>
      <c r="M259" s="83" t="s">
        <v>235</v>
      </c>
    </row>
    <row r="260" spans="1:13" x14ac:dyDescent="0.25">
      <c r="A260" s="82">
        <v>3.76979</v>
      </c>
      <c r="B260" s="90">
        <v>-110.67</v>
      </c>
      <c r="C260" s="91">
        <v>43.07</v>
      </c>
      <c r="D260" s="88">
        <v>1</v>
      </c>
      <c r="E260" s="92">
        <v>1969</v>
      </c>
      <c r="F260" s="83">
        <v>8</v>
      </c>
      <c r="G260" s="83">
        <v>30</v>
      </c>
      <c r="H260" s="83">
        <v>2</v>
      </c>
      <c r="I260" s="83">
        <v>1</v>
      </c>
      <c r="J260" s="83">
        <v>2.5</v>
      </c>
      <c r="K260" s="84">
        <v>0.23</v>
      </c>
      <c r="L260" s="89">
        <v>0.01</v>
      </c>
      <c r="M260" s="83" t="s">
        <v>235</v>
      </c>
    </row>
    <row r="261" spans="1:13" x14ac:dyDescent="0.25">
      <c r="A261" s="82">
        <v>4.40259</v>
      </c>
      <c r="B261" s="90">
        <v>-111.42</v>
      </c>
      <c r="C261" s="91">
        <v>43.06</v>
      </c>
      <c r="D261" s="88">
        <v>5</v>
      </c>
      <c r="E261" s="92">
        <v>1969</v>
      </c>
      <c r="F261" s="83">
        <v>9</v>
      </c>
      <c r="G261" s="83">
        <v>19</v>
      </c>
      <c r="H261" s="83">
        <v>9</v>
      </c>
      <c r="I261" s="83">
        <v>31</v>
      </c>
      <c r="J261" s="83">
        <v>45.9</v>
      </c>
      <c r="K261" s="84">
        <v>0.23</v>
      </c>
      <c r="L261" s="89">
        <v>0.01</v>
      </c>
      <c r="M261" s="83" t="s">
        <v>235</v>
      </c>
    </row>
    <row r="262" spans="1:13" x14ac:dyDescent="0.25">
      <c r="A262" s="82">
        <v>3.5324899999999997</v>
      </c>
      <c r="B262" s="90">
        <v>-111.43</v>
      </c>
      <c r="C262" s="91">
        <v>42.99</v>
      </c>
      <c r="D262" s="88">
        <v>5</v>
      </c>
      <c r="E262" s="92">
        <v>1969</v>
      </c>
      <c r="F262" s="83">
        <v>9</v>
      </c>
      <c r="G262" s="83">
        <v>19</v>
      </c>
      <c r="H262" s="83">
        <v>13</v>
      </c>
      <c r="I262" s="83">
        <v>33</v>
      </c>
      <c r="J262" s="98">
        <v>15</v>
      </c>
      <c r="K262" s="84">
        <v>0.23</v>
      </c>
      <c r="L262" s="89">
        <v>0.01</v>
      </c>
      <c r="M262" s="83" t="s">
        <v>235</v>
      </c>
    </row>
    <row r="263" spans="1:13" x14ac:dyDescent="0.25">
      <c r="A263" s="82">
        <v>4.40259</v>
      </c>
      <c r="B263" s="90">
        <v>-111.27</v>
      </c>
      <c r="C263" s="91">
        <v>43.01</v>
      </c>
      <c r="D263" s="88">
        <v>5</v>
      </c>
      <c r="E263" s="92">
        <v>1969</v>
      </c>
      <c r="F263" s="83">
        <v>9</v>
      </c>
      <c r="G263" s="83">
        <v>19</v>
      </c>
      <c r="H263" s="83">
        <v>19</v>
      </c>
      <c r="I263" s="83">
        <v>57</v>
      </c>
      <c r="J263" s="83">
        <v>18.7</v>
      </c>
      <c r="K263" s="84">
        <v>0.23</v>
      </c>
      <c r="L263" s="89">
        <v>0.01</v>
      </c>
      <c r="M263" s="83" t="s">
        <v>235</v>
      </c>
    </row>
    <row r="264" spans="1:13" x14ac:dyDescent="0.25">
      <c r="A264" s="82">
        <v>4.1652899999999997</v>
      </c>
      <c r="B264" s="90">
        <v>-111.49</v>
      </c>
      <c r="C264" s="91">
        <v>42.96</v>
      </c>
      <c r="D264" s="88">
        <v>5</v>
      </c>
      <c r="E264" s="92">
        <v>1969</v>
      </c>
      <c r="F264" s="83">
        <v>9</v>
      </c>
      <c r="G264" s="83">
        <v>19</v>
      </c>
      <c r="H264" s="83">
        <v>23</v>
      </c>
      <c r="I264" s="83">
        <v>58</v>
      </c>
      <c r="J264" s="83">
        <v>6.5</v>
      </c>
      <c r="K264" s="84">
        <v>0.23</v>
      </c>
      <c r="L264" s="89">
        <v>0.01</v>
      </c>
      <c r="M264" s="83" t="s">
        <v>235</v>
      </c>
    </row>
    <row r="265" spans="1:13" x14ac:dyDescent="0.25">
      <c r="A265" s="82">
        <v>3.9279899999999999</v>
      </c>
      <c r="B265" s="90">
        <v>-111.41</v>
      </c>
      <c r="C265" s="91">
        <v>43.12</v>
      </c>
      <c r="D265" s="88">
        <v>5</v>
      </c>
      <c r="E265" s="92">
        <v>1969</v>
      </c>
      <c r="F265" s="83">
        <v>9</v>
      </c>
      <c r="G265" s="83">
        <v>20</v>
      </c>
      <c r="H265" s="83">
        <v>9</v>
      </c>
      <c r="I265" s="83">
        <v>12</v>
      </c>
      <c r="J265" s="83">
        <v>6.7</v>
      </c>
      <c r="K265" s="84">
        <v>0.23</v>
      </c>
      <c r="L265" s="89">
        <v>0.01</v>
      </c>
      <c r="M265" s="83" t="s">
        <v>235</v>
      </c>
    </row>
    <row r="266" spans="1:13" x14ac:dyDescent="0.25">
      <c r="A266" s="82">
        <v>3.9279899999999999</v>
      </c>
      <c r="B266" s="90">
        <v>-111.47</v>
      </c>
      <c r="C266" s="91">
        <v>42.92</v>
      </c>
      <c r="D266" s="88">
        <v>5</v>
      </c>
      <c r="E266" s="92">
        <v>1969</v>
      </c>
      <c r="F266" s="83">
        <v>9</v>
      </c>
      <c r="G266" s="83">
        <v>23</v>
      </c>
      <c r="H266" s="83">
        <v>12</v>
      </c>
      <c r="I266" s="83">
        <v>58</v>
      </c>
      <c r="J266" s="83">
        <v>13.5</v>
      </c>
      <c r="K266" s="84">
        <v>0.23</v>
      </c>
      <c r="L266" s="89">
        <v>0.01</v>
      </c>
      <c r="M266" s="83" t="s">
        <v>235</v>
      </c>
    </row>
    <row r="267" spans="1:13" x14ac:dyDescent="0.25">
      <c r="A267" s="82">
        <v>4.0070899999999998</v>
      </c>
      <c r="B267" s="90">
        <v>-111.7</v>
      </c>
      <c r="C267" s="91">
        <v>42.87</v>
      </c>
      <c r="D267" s="88">
        <v>5</v>
      </c>
      <c r="E267" s="92">
        <v>1969</v>
      </c>
      <c r="F267" s="83">
        <v>9</v>
      </c>
      <c r="G267" s="83">
        <v>25</v>
      </c>
      <c r="H267" s="83">
        <v>3</v>
      </c>
      <c r="I267" s="83">
        <v>19</v>
      </c>
      <c r="J267" s="83">
        <v>45</v>
      </c>
      <c r="K267" s="84">
        <v>0.23</v>
      </c>
      <c r="L267" s="89">
        <v>0.01</v>
      </c>
      <c r="M267" s="83" t="s">
        <v>235</v>
      </c>
    </row>
    <row r="268" spans="1:13" x14ac:dyDescent="0.25">
      <c r="A268" s="82">
        <v>2.4670921000000003</v>
      </c>
      <c r="B268" s="90">
        <v>-114.97799999999999</v>
      </c>
      <c r="C268" s="91">
        <v>37.146000000000001</v>
      </c>
      <c r="D268" s="88">
        <v>4</v>
      </c>
      <c r="E268" s="92">
        <v>1969</v>
      </c>
      <c r="F268" s="83">
        <v>11</v>
      </c>
      <c r="G268" s="83">
        <v>8</v>
      </c>
      <c r="H268" s="83">
        <v>6</v>
      </c>
      <c r="I268" s="83">
        <v>58</v>
      </c>
      <c r="J268" s="83">
        <v>1.3</v>
      </c>
      <c r="K268" s="84">
        <v>0.40100000000000002</v>
      </c>
      <c r="L268" s="89">
        <v>0.01</v>
      </c>
      <c r="M268" s="83" t="s">
        <v>235</v>
      </c>
    </row>
    <row r="269" spans="1:13" x14ac:dyDescent="0.25">
      <c r="A269" s="82">
        <v>3.1448999999999998</v>
      </c>
      <c r="B269" s="90">
        <v>-112.432</v>
      </c>
      <c r="C269" s="91">
        <v>37.768000000000001</v>
      </c>
      <c r="D269" s="88">
        <v>7</v>
      </c>
      <c r="E269" s="92">
        <v>1969</v>
      </c>
      <c r="F269" s="83">
        <v>11</v>
      </c>
      <c r="G269" s="83">
        <v>12</v>
      </c>
      <c r="H269" s="83">
        <v>20</v>
      </c>
      <c r="I269" s="83">
        <v>11</v>
      </c>
      <c r="J269" s="83">
        <v>40.4</v>
      </c>
      <c r="K269" s="84">
        <v>0.25600000000000001</v>
      </c>
      <c r="L269" s="89">
        <v>0.01</v>
      </c>
      <c r="M269" s="83" t="s">
        <v>235</v>
      </c>
    </row>
    <row r="270" spans="1:13" x14ac:dyDescent="0.25">
      <c r="A270" s="82">
        <v>2.8285</v>
      </c>
      <c r="B270" s="90">
        <v>-111.49299999999999</v>
      </c>
      <c r="C270" s="91">
        <v>38.988999999999997</v>
      </c>
      <c r="D270" s="88">
        <v>7</v>
      </c>
      <c r="E270" s="92">
        <v>1969</v>
      </c>
      <c r="F270" s="83">
        <v>11</v>
      </c>
      <c r="G270" s="83">
        <v>22</v>
      </c>
      <c r="H270" s="83">
        <v>2</v>
      </c>
      <c r="I270" s="83">
        <v>15</v>
      </c>
      <c r="J270" s="83">
        <v>1.6</v>
      </c>
      <c r="K270" s="84">
        <v>0.25600000000000001</v>
      </c>
      <c r="L270" s="89">
        <v>0.01</v>
      </c>
      <c r="M270" s="83" t="s">
        <v>235</v>
      </c>
    </row>
    <row r="271" spans="1:13" x14ac:dyDescent="0.25">
      <c r="A271" s="82">
        <v>2.8285</v>
      </c>
      <c r="B271" s="90">
        <v>-110.47799999999999</v>
      </c>
      <c r="C271" s="91">
        <v>42.057000000000002</v>
      </c>
      <c r="D271" s="88">
        <v>7</v>
      </c>
      <c r="E271" s="92">
        <v>1969</v>
      </c>
      <c r="F271" s="83">
        <v>12</v>
      </c>
      <c r="G271" s="83">
        <v>11</v>
      </c>
      <c r="H271" s="83">
        <v>18</v>
      </c>
      <c r="I271" s="83">
        <v>49</v>
      </c>
      <c r="J271" s="83">
        <v>46.9</v>
      </c>
      <c r="K271" s="84">
        <v>0.25600000000000001</v>
      </c>
      <c r="L271" s="89">
        <v>0.01</v>
      </c>
      <c r="M271" s="83" t="s">
        <v>235</v>
      </c>
    </row>
    <row r="272" spans="1:13" x14ac:dyDescent="0.25">
      <c r="A272" s="82">
        <v>3.2240000000000002</v>
      </c>
      <c r="B272" s="90">
        <v>-111.663</v>
      </c>
      <c r="C272" s="91">
        <v>43.058999999999997</v>
      </c>
      <c r="D272" s="88">
        <v>7</v>
      </c>
      <c r="E272" s="92">
        <v>1970</v>
      </c>
      <c r="F272" s="83">
        <v>1</v>
      </c>
      <c r="G272" s="83">
        <v>29</v>
      </c>
      <c r="H272" s="83">
        <v>7</v>
      </c>
      <c r="I272" s="83">
        <v>35</v>
      </c>
      <c r="J272" s="83">
        <v>4.7</v>
      </c>
      <c r="K272" s="84">
        <v>0.25600000000000001</v>
      </c>
      <c r="L272" s="89">
        <v>0.01</v>
      </c>
      <c r="M272" s="83" t="s">
        <v>235</v>
      </c>
    </row>
    <row r="273" spans="1:13" x14ac:dyDescent="0.25">
      <c r="A273" s="82">
        <v>3.4067210000000006</v>
      </c>
      <c r="B273" s="90">
        <v>-108.31</v>
      </c>
      <c r="C273" s="91">
        <v>37.92</v>
      </c>
      <c r="D273" s="88">
        <v>33</v>
      </c>
      <c r="E273" s="92">
        <v>1970</v>
      </c>
      <c r="F273" s="83">
        <v>2</v>
      </c>
      <c r="G273" s="83">
        <v>3</v>
      </c>
      <c r="H273" s="83">
        <v>5</v>
      </c>
      <c r="I273" s="83">
        <v>59</v>
      </c>
      <c r="J273" s="83">
        <v>35.6</v>
      </c>
      <c r="K273" s="84">
        <v>0.40100000000000002</v>
      </c>
      <c r="L273" s="89">
        <v>0.01</v>
      </c>
      <c r="M273" s="83" t="s">
        <v>235</v>
      </c>
    </row>
    <row r="274" spans="1:13" x14ac:dyDescent="0.25">
      <c r="A274" s="82">
        <v>4.5686999999999998</v>
      </c>
      <c r="B274" s="90">
        <v>-113.84</v>
      </c>
      <c r="C274" s="91">
        <v>41.661999999999999</v>
      </c>
      <c r="D274" s="88">
        <v>7</v>
      </c>
      <c r="E274" s="92">
        <v>1970</v>
      </c>
      <c r="F274" s="83">
        <v>3</v>
      </c>
      <c r="G274" s="83">
        <v>29</v>
      </c>
      <c r="H274" s="83">
        <v>12</v>
      </c>
      <c r="I274" s="83">
        <v>40</v>
      </c>
      <c r="J274" s="83">
        <v>40.299999999999997</v>
      </c>
      <c r="K274" s="84">
        <v>0.22900000000000001</v>
      </c>
      <c r="L274" s="89">
        <v>0.01</v>
      </c>
      <c r="M274" s="83" t="s">
        <v>235</v>
      </c>
    </row>
    <row r="275" spans="1:13" x14ac:dyDescent="0.25">
      <c r="A275" s="82">
        <v>3.3822000000000001</v>
      </c>
      <c r="B275" s="93">
        <v>-113.08199999999999</v>
      </c>
      <c r="C275" s="94">
        <v>38.406999999999996</v>
      </c>
      <c r="D275" s="95">
        <v>0</v>
      </c>
      <c r="E275" s="96">
        <v>1970</v>
      </c>
      <c r="F275" s="97">
        <v>3</v>
      </c>
      <c r="G275" s="97">
        <v>30</v>
      </c>
      <c r="H275" s="97">
        <v>15</v>
      </c>
      <c r="I275" s="97">
        <v>15</v>
      </c>
      <c r="J275" s="97">
        <v>52.7</v>
      </c>
      <c r="K275" s="84">
        <v>0.22900000000000001</v>
      </c>
      <c r="L275" s="89">
        <v>0.01</v>
      </c>
      <c r="M275" s="83" t="s">
        <v>235</v>
      </c>
    </row>
    <row r="276" spans="1:13" x14ac:dyDescent="0.25">
      <c r="A276" s="82">
        <v>3.7777000000000003</v>
      </c>
      <c r="B276" s="90">
        <v>-111.721</v>
      </c>
      <c r="C276" s="91">
        <v>37.874000000000002</v>
      </c>
      <c r="D276" s="88">
        <v>7</v>
      </c>
      <c r="E276" s="92">
        <v>1970</v>
      </c>
      <c r="F276" s="83">
        <v>4</v>
      </c>
      <c r="G276" s="83">
        <v>18</v>
      </c>
      <c r="H276" s="83">
        <v>10</v>
      </c>
      <c r="I276" s="83">
        <v>42</v>
      </c>
      <c r="J276" s="83">
        <v>11.5</v>
      </c>
      <c r="K276" s="84">
        <v>0.22900000000000001</v>
      </c>
      <c r="L276" s="89">
        <v>0.01</v>
      </c>
      <c r="M276" s="83" t="s">
        <v>235</v>
      </c>
    </row>
    <row r="277" spans="1:13" x14ac:dyDescent="0.25">
      <c r="A277" s="82">
        <v>3.9330259303627728</v>
      </c>
      <c r="B277" s="90">
        <v>-109.008</v>
      </c>
      <c r="C277" s="91">
        <v>40.055</v>
      </c>
      <c r="D277" s="88">
        <v>7</v>
      </c>
      <c r="E277" s="92">
        <v>1970</v>
      </c>
      <c r="F277" s="83">
        <v>4</v>
      </c>
      <c r="G277" s="83">
        <v>21</v>
      </c>
      <c r="H277" s="83">
        <v>8</v>
      </c>
      <c r="I277" s="83">
        <v>53</v>
      </c>
      <c r="J277" s="83">
        <v>53.1</v>
      </c>
      <c r="K277" s="84">
        <v>0.16297775980348159</v>
      </c>
      <c r="L277" s="89">
        <v>0.01</v>
      </c>
      <c r="M277" s="83" t="s">
        <v>236</v>
      </c>
    </row>
    <row r="278" spans="1:13" x14ac:dyDescent="0.25">
      <c r="A278" s="82">
        <v>3.5515800321715827</v>
      </c>
      <c r="B278" s="90">
        <v>-109.07899999999999</v>
      </c>
      <c r="C278" s="91">
        <v>40.002000000000002</v>
      </c>
      <c r="D278" s="88">
        <v>7</v>
      </c>
      <c r="E278" s="92">
        <v>1970</v>
      </c>
      <c r="F278" s="83">
        <v>4</v>
      </c>
      <c r="G278" s="83">
        <v>21</v>
      </c>
      <c r="H278" s="83">
        <v>15</v>
      </c>
      <c r="I278" s="83">
        <v>5</v>
      </c>
      <c r="J278" s="83">
        <v>49.7</v>
      </c>
      <c r="K278" s="84">
        <v>0.17190897273314801</v>
      </c>
      <c r="L278" s="89">
        <v>0.01</v>
      </c>
      <c r="M278" s="83" t="s">
        <v>236</v>
      </c>
    </row>
    <row r="279" spans="1:13" x14ac:dyDescent="0.25">
      <c r="A279" s="82">
        <v>3.2951899999999998</v>
      </c>
      <c r="B279" s="90">
        <v>-114.73399999999999</v>
      </c>
      <c r="C279" s="91">
        <v>36.018999999999998</v>
      </c>
      <c r="D279" s="88">
        <v>5</v>
      </c>
      <c r="E279" s="92">
        <v>1970</v>
      </c>
      <c r="F279" s="83">
        <v>4</v>
      </c>
      <c r="G279" s="83">
        <v>25</v>
      </c>
      <c r="H279" s="83">
        <v>8</v>
      </c>
      <c r="I279" s="83">
        <v>25</v>
      </c>
      <c r="J279" s="83">
        <v>50.1</v>
      </c>
      <c r="K279" s="84">
        <v>0.23</v>
      </c>
      <c r="L279" s="89">
        <v>0.01</v>
      </c>
      <c r="M279" s="83" t="s">
        <v>235</v>
      </c>
    </row>
    <row r="280" spans="1:13" x14ac:dyDescent="0.25">
      <c r="A280" s="82">
        <v>3.05789</v>
      </c>
      <c r="B280" s="90">
        <v>-114.688</v>
      </c>
      <c r="C280" s="91">
        <v>36.003999999999998</v>
      </c>
      <c r="D280" s="88">
        <v>5</v>
      </c>
      <c r="E280" s="92">
        <v>1970</v>
      </c>
      <c r="F280" s="83">
        <v>4</v>
      </c>
      <c r="G280" s="83">
        <v>26</v>
      </c>
      <c r="H280" s="83">
        <v>2</v>
      </c>
      <c r="I280" s="83">
        <v>29</v>
      </c>
      <c r="J280" s="83">
        <v>36.1</v>
      </c>
      <c r="K280" s="84">
        <v>0.23</v>
      </c>
      <c r="L280" s="89">
        <v>0.01</v>
      </c>
      <c r="M280" s="83" t="s">
        <v>235</v>
      </c>
    </row>
    <row r="281" spans="1:13" x14ac:dyDescent="0.25">
      <c r="A281" s="82">
        <v>3.9359000000000002</v>
      </c>
      <c r="B281" s="90">
        <v>-112.46899999999999</v>
      </c>
      <c r="C281" s="91">
        <v>38.058</v>
      </c>
      <c r="D281" s="88">
        <v>7</v>
      </c>
      <c r="E281" s="92">
        <v>1970</v>
      </c>
      <c r="F281" s="83">
        <v>5</v>
      </c>
      <c r="G281" s="83">
        <v>23</v>
      </c>
      <c r="H281" s="83">
        <v>22</v>
      </c>
      <c r="I281" s="83">
        <v>55</v>
      </c>
      <c r="J281" s="83">
        <v>23.2</v>
      </c>
      <c r="K281" s="84">
        <v>0.22900000000000001</v>
      </c>
      <c r="L281" s="89">
        <v>0.01</v>
      </c>
      <c r="M281" s="83" t="s">
        <v>235</v>
      </c>
    </row>
    <row r="282" spans="1:13" x14ac:dyDescent="0.25">
      <c r="A282" s="82">
        <v>3.1448999999999998</v>
      </c>
      <c r="B282" s="90">
        <v>-112.443</v>
      </c>
      <c r="C282" s="91">
        <v>38.075000000000003</v>
      </c>
      <c r="D282" s="88">
        <v>7</v>
      </c>
      <c r="E282" s="92">
        <v>1970</v>
      </c>
      <c r="F282" s="83">
        <v>5</v>
      </c>
      <c r="G282" s="83">
        <v>24</v>
      </c>
      <c r="H282" s="83">
        <v>0</v>
      </c>
      <c r="I282" s="83">
        <v>0</v>
      </c>
      <c r="J282" s="83">
        <v>24.4</v>
      </c>
      <c r="K282" s="84">
        <v>0.25600000000000001</v>
      </c>
      <c r="L282" s="89">
        <v>0.01</v>
      </c>
      <c r="M282" s="83" t="s">
        <v>235</v>
      </c>
    </row>
    <row r="283" spans="1:13" x14ac:dyDescent="0.25">
      <c r="A283" s="82">
        <v>2.9867000000000004</v>
      </c>
      <c r="B283" s="90">
        <v>-112.404</v>
      </c>
      <c r="C283" s="91">
        <v>37.944000000000003</v>
      </c>
      <c r="D283" s="88">
        <v>7</v>
      </c>
      <c r="E283" s="92">
        <v>1970</v>
      </c>
      <c r="F283" s="83">
        <v>5</v>
      </c>
      <c r="G283" s="83">
        <v>24</v>
      </c>
      <c r="H283" s="83">
        <v>1</v>
      </c>
      <c r="I283" s="83">
        <v>56</v>
      </c>
      <c r="J283" s="83">
        <v>6.8</v>
      </c>
      <c r="K283" s="84">
        <v>0.25600000000000001</v>
      </c>
      <c r="L283" s="89">
        <v>0.01</v>
      </c>
      <c r="M283" s="83" t="s">
        <v>235</v>
      </c>
    </row>
    <row r="284" spans="1:13" x14ac:dyDescent="0.25">
      <c r="A284" s="82">
        <v>3.1448999999999998</v>
      </c>
      <c r="B284" s="90">
        <v>-112.456</v>
      </c>
      <c r="C284" s="91">
        <v>38.051000000000002</v>
      </c>
      <c r="D284" s="88">
        <v>7</v>
      </c>
      <c r="E284" s="92">
        <v>1970</v>
      </c>
      <c r="F284" s="83">
        <v>5</v>
      </c>
      <c r="G284" s="83">
        <v>24</v>
      </c>
      <c r="H284" s="83">
        <v>2</v>
      </c>
      <c r="I284" s="83">
        <v>9</v>
      </c>
      <c r="J284" s="83">
        <v>52.9</v>
      </c>
      <c r="K284" s="84">
        <v>0.25600000000000001</v>
      </c>
      <c r="L284" s="89">
        <v>0.01</v>
      </c>
      <c r="M284" s="83" t="s">
        <v>235</v>
      </c>
    </row>
    <row r="285" spans="1:13" x14ac:dyDescent="0.25">
      <c r="A285" s="82">
        <v>3.0040229000000003</v>
      </c>
      <c r="B285" s="90">
        <v>-114.98</v>
      </c>
      <c r="C285" s="91">
        <v>39.277999999999999</v>
      </c>
      <c r="D285" s="88">
        <v>5</v>
      </c>
      <c r="E285" s="92">
        <v>1970</v>
      </c>
      <c r="F285" s="83">
        <v>7</v>
      </c>
      <c r="G285" s="83">
        <v>26</v>
      </c>
      <c r="H285" s="83">
        <v>21</v>
      </c>
      <c r="I285" s="83">
        <v>57</v>
      </c>
      <c r="J285" s="83">
        <v>58.9</v>
      </c>
      <c r="K285" s="84">
        <v>0.40100000000000002</v>
      </c>
      <c r="L285" s="89">
        <v>0.01</v>
      </c>
      <c r="M285" s="83" t="s">
        <v>235</v>
      </c>
    </row>
    <row r="286" spans="1:13" x14ac:dyDescent="0.25">
      <c r="A286" s="82">
        <v>3.1448999999999998</v>
      </c>
      <c r="B286" s="90">
        <v>-112.331</v>
      </c>
      <c r="C286" s="91">
        <v>38.173999999999999</v>
      </c>
      <c r="D286" s="88">
        <v>7</v>
      </c>
      <c r="E286" s="92">
        <v>1970</v>
      </c>
      <c r="F286" s="83">
        <v>8</v>
      </c>
      <c r="G286" s="83">
        <v>31</v>
      </c>
      <c r="H286" s="83">
        <v>3</v>
      </c>
      <c r="I286" s="83">
        <v>5</v>
      </c>
      <c r="J286" s="83">
        <v>50.2</v>
      </c>
      <c r="K286" s="84">
        <v>0.25600000000000001</v>
      </c>
      <c r="L286" s="89">
        <v>0.01</v>
      </c>
      <c r="M286" s="83" t="s">
        <v>235</v>
      </c>
    </row>
    <row r="287" spans="1:13" x14ac:dyDescent="0.25">
      <c r="A287" s="82">
        <v>3.2240000000000002</v>
      </c>
      <c r="B287" s="90">
        <v>-113.786</v>
      </c>
      <c r="C287" s="91">
        <v>37.441000000000003</v>
      </c>
      <c r="D287" s="88">
        <v>7</v>
      </c>
      <c r="E287" s="92">
        <v>1970</v>
      </c>
      <c r="F287" s="83">
        <v>9</v>
      </c>
      <c r="G287" s="83">
        <v>1</v>
      </c>
      <c r="H287" s="83">
        <v>11</v>
      </c>
      <c r="I287" s="83">
        <v>52</v>
      </c>
      <c r="J287" s="83">
        <v>17.8</v>
      </c>
      <c r="K287" s="84">
        <v>0.25600000000000001</v>
      </c>
      <c r="L287" s="89">
        <v>0.01</v>
      </c>
      <c r="M287" s="83" t="s">
        <v>235</v>
      </c>
    </row>
    <row r="288" spans="1:13" x14ac:dyDescent="0.25">
      <c r="A288" s="82">
        <v>2.8285</v>
      </c>
      <c r="B288" s="90">
        <v>-113.738</v>
      </c>
      <c r="C288" s="91">
        <v>37.462000000000003</v>
      </c>
      <c r="D288" s="88">
        <v>7</v>
      </c>
      <c r="E288" s="92">
        <v>1970</v>
      </c>
      <c r="F288" s="83">
        <v>9</v>
      </c>
      <c r="G288" s="83">
        <v>1</v>
      </c>
      <c r="H288" s="83">
        <v>12</v>
      </c>
      <c r="I288" s="83">
        <v>19</v>
      </c>
      <c r="J288" s="83">
        <v>42.3</v>
      </c>
      <c r="K288" s="84">
        <v>0.25600000000000001</v>
      </c>
      <c r="L288" s="89">
        <v>0.01</v>
      </c>
      <c r="M288" s="83" t="s">
        <v>235</v>
      </c>
    </row>
    <row r="289" spans="1:13" x14ac:dyDescent="0.25">
      <c r="A289" s="82">
        <v>2.8285</v>
      </c>
      <c r="B289" s="90">
        <v>-111.584</v>
      </c>
      <c r="C289" s="91">
        <v>42.911999999999999</v>
      </c>
      <c r="D289" s="88">
        <v>7</v>
      </c>
      <c r="E289" s="92">
        <v>1970</v>
      </c>
      <c r="F289" s="83">
        <v>9</v>
      </c>
      <c r="G289" s="83">
        <v>3</v>
      </c>
      <c r="H289" s="83">
        <v>8</v>
      </c>
      <c r="I289" s="83">
        <v>56</v>
      </c>
      <c r="J289" s="83">
        <v>47.6</v>
      </c>
      <c r="K289" s="84">
        <v>0.25600000000000001</v>
      </c>
      <c r="L289" s="89">
        <v>0.01</v>
      </c>
      <c r="M289" s="83" t="s">
        <v>235</v>
      </c>
    </row>
    <row r="290" spans="1:13" x14ac:dyDescent="0.25">
      <c r="A290" s="82">
        <v>3.9436518000000009</v>
      </c>
      <c r="B290" s="90">
        <v>-110.76</v>
      </c>
      <c r="C290" s="91">
        <v>43.18</v>
      </c>
      <c r="D290" s="88">
        <v>15</v>
      </c>
      <c r="E290" s="92">
        <v>1970</v>
      </c>
      <c r="F290" s="83">
        <v>9</v>
      </c>
      <c r="G290" s="83">
        <v>21</v>
      </c>
      <c r="H290" s="83">
        <v>7</v>
      </c>
      <c r="I290" s="83">
        <v>4</v>
      </c>
      <c r="J290" s="83">
        <v>36.9</v>
      </c>
      <c r="K290" s="84">
        <v>0.40100000000000002</v>
      </c>
      <c r="L290" s="89">
        <v>0.01</v>
      </c>
      <c r="M290" s="83" t="s">
        <v>235</v>
      </c>
    </row>
    <row r="291" spans="1:13" x14ac:dyDescent="0.25">
      <c r="A291" s="82">
        <v>2.8285</v>
      </c>
      <c r="B291" s="90">
        <v>-112.262</v>
      </c>
      <c r="C291" s="91">
        <v>38.546999999999997</v>
      </c>
      <c r="D291" s="88">
        <v>7</v>
      </c>
      <c r="E291" s="92">
        <v>1970</v>
      </c>
      <c r="F291" s="83">
        <v>10</v>
      </c>
      <c r="G291" s="83">
        <v>13</v>
      </c>
      <c r="H291" s="83">
        <v>9</v>
      </c>
      <c r="I291" s="83">
        <v>41</v>
      </c>
      <c r="J291" s="83">
        <v>23.2</v>
      </c>
      <c r="K291" s="84">
        <v>0.25600000000000001</v>
      </c>
      <c r="L291" s="89">
        <v>0.01</v>
      </c>
      <c r="M291" s="83" t="s">
        <v>235</v>
      </c>
    </row>
    <row r="292" spans="1:13" x14ac:dyDescent="0.25">
      <c r="A292" s="82">
        <v>3.8094191000000004</v>
      </c>
      <c r="B292" s="93">
        <v>-111.12</v>
      </c>
      <c r="C292" s="94">
        <v>42.7</v>
      </c>
      <c r="D292" s="95">
        <v>15</v>
      </c>
      <c r="E292" s="96">
        <v>1970</v>
      </c>
      <c r="F292" s="97">
        <v>10</v>
      </c>
      <c r="G292" s="97">
        <v>17</v>
      </c>
      <c r="H292" s="97">
        <v>8</v>
      </c>
      <c r="I292" s="97">
        <v>6</v>
      </c>
      <c r="J292" s="97">
        <v>33.299999999999997</v>
      </c>
      <c r="K292" s="84">
        <v>0.40100000000000002</v>
      </c>
      <c r="L292" s="89">
        <v>0.01</v>
      </c>
      <c r="M292" s="83" t="s">
        <v>235</v>
      </c>
    </row>
    <row r="293" spans="1:13" x14ac:dyDescent="0.25">
      <c r="A293" s="82">
        <v>3.069218477211797</v>
      </c>
      <c r="B293" s="90">
        <v>-111.43899999999999</v>
      </c>
      <c r="C293" s="91">
        <v>39.158000000000001</v>
      </c>
      <c r="D293" s="88">
        <v>7</v>
      </c>
      <c r="E293" s="92">
        <v>1970</v>
      </c>
      <c r="F293" s="83">
        <v>10</v>
      </c>
      <c r="G293" s="83">
        <v>25</v>
      </c>
      <c r="H293" s="83">
        <v>7</v>
      </c>
      <c r="I293" s="83">
        <v>46</v>
      </c>
      <c r="J293" s="83">
        <v>42.4</v>
      </c>
      <c r="K293" s="84">
        <v>0.17190897273314801</v>
      </c>
      <c r="L293" s="89">
        <v>0.01</v>
      </c>
      <c r="M293" s="83" t="s">
        <v>236</v>
      </c>
    </row>
    <row r="294" spans="1:13" x14ac:dyDescent="0.25">
      <c r="A294" s="82">
        <v>3.3031000000000001</v>
      </c>
      <c r="B294" s="90">
        <v>-111.41200000000001</v>
      </c>
      <c r="C294" s="91">
        <v>39.170999999999999</v>
      </c>
      <c r="D294" s="88">
        <v>7</v>
      </c>
      <c r="E294" s="92">
        <v>1970</v>
      </c>
      <c r="F294" s="83">
        <v>10</v>
      </c>
      <c r="G294" s="83">
        <v>25</v>
      </c>
      <c r="H294" s="83">
        <v>7</v>
      </c>
      <c r="I294" s="83">
        <v>48</v>
      </c>
      <c r="J294" s="83">
        <v>21.9</v>
      </c>
      <c r="K294" s="84">
        <v>0.22900000000000001</v>
      </c>
      <c r="L294" s="89">
        <v>0.01</v>
      </c>
      <c r="M294" s="83" t="s">
        <v>235</v>
      </c>
    </row>
    <row r="295" spans="1:13" x14ac:dyDescent="0.25">
      <c r="A295" s="82">
        <v>2.9076</v>
      </c>
      <c r="B295" s="90">
        <v>-112.21599999999999</v>
      </c>
      <c r="C295" s="91">
        <v>38.527000000000001</v>
      </c>
      <c r="D295" s="88">
        <v>7</v>
      </c>
      <c r="E295" s="92">
        <v>1970</v>
      </c>
      <c r="F295" s="83">
        <v>10</v>
      </c>
      <c r="G295" s="83">
        <v>30</v>
      </c>
      <c r="H295" s="83">
        <v>14</v>
      </c>
      <c r="I295" s="83">
        <v>47</v>
      </c>
      <c r="J295" s="83">
        <v>8.5</v>
      </c>
      <c r="K295" s="84">
        <v>0.25600000000000001</v>
      </c>
      <c r="L295" s="89">
        <v>0.01</v>
      </c>
      <c r="M295" s="83" t="s">
        <v>235</v>
      </c>
    </row>
    <row r="296" spans="1:13" x14ac:dyDescent="0.25">
      <c r="A296" s="82">
        <v>3.2951899999999998</v>
      </c>
      <c r="B296" s="93">
        <v>-112.273</v>
      </c>
      <c r="C296" s="94">
        <v>36.356999999999999</v>
      </c>
      <c r="D296" s="95">
        <v>6</v>
      </c>
      <c r="E296" s="96">
        <v>1970</v>
      </c>
      <c r="F296" s="97">
        <v>11</v>
      </c>
      <c r="G296" s="97">
        <v>24</v>
      </c>
      <c r="H296" s="97">
        <v>16</v>
      </c>
      <c r="I296" s="97">
        <v>47</v>
      </c>
      <c r="J296" s="97">
        <v>56</v>
      </c>
      <c r="K296" s="84">
        <v>0.23</v>
      </c>
      <c r="L296" s="89">
        <v>0.01</v>
      </c>
      <c r="M296" s="83" t="s">
        <v>235</v>
      </c>
    </row>
    <row r="297" spans="1:13" x14ac:dyDescent="0.25">
      <c r="A297" s="82">
        <v>2.8205900000000002</v>
      </c>
      <c r="B297" s="93">
        <v>-113.715</v>
      </c>
      <c r="C297" s="94">
        <v>36.844000000000001</v>
      </c>
      <c r="D297" s="95">
        <v>5</v>
      </c>
      <c r="E297" s="96">
        <v>1970</v>
      </c>
      <c r="F297" s="97">
        <v>12</v>
      </c>
      <c r="G297" s="97">
        <v>16</v>
      </c>
      <c r="H297" s="97">
        <v>13</v>
      </c>
      <c r="I297" s="97">
        <v>44</v>
      </c>
      <c r="J297" s="97">
        <v>19.2</v>
      </c>
      <c r="K297" s="84">
        <v>0.23200000000000001</v>
      </c>
      <c r="L297" s="89">
        <v>0.01</v>
      </c>
      <c r="M297" s="83" t="s">
        <v>235</v>
      </c>
    </row>
    <row r="298" spans="1:13" x14ac:dyDescent="0.25">
      <c r="A298" s="82">
        <v>2.9076</v>
      </c>
      <c r="B298" s="90">
        <v>-111.255</v>
      </c>
      <c r="C298" s="91">
        <v>42.045999999999999</v>
      </c>
      <c r="D298" s="88">
        <v>7</v>
      </c>
      <c r="E298" s="92">
        <v>1971</v>
      </c>
      <c r="F298" s="83">
        <v>3</v>
      </c>
      <c r="G298" s="83">
        <v>14</v>
      </c>
      <c r="H298" s="83">
        <v>13</v>
      </c>
      <c r="I298" s="83">
        <v>37</v>
      </c>
      <c r="J298" s="83">
        <v>47.2</v>
      </c>
      <c r="K298" s="84">
        <v>0.25600000000000001</v>
      </c>
      <c r="L298" s="89">
        <v>0.01</v>
      </c>
      <c r="M298" s="83" t="s">
        <v>235</v>
      </c>
    </row>
    <row r="299" spans="1:13" x14ac:dyDescent="0.25">
      <c r="A299" s="82">
        <v>2.8205900000000002</v>
      </c>
      <c r="B299" s="93">
        <v>-112.393</v>
      </c>
      <c r="C299" s="94">
        <v>36.762</v>
      </c>
      <c r="D299" s="95">
        <v>5</v>
      </c>
      <c r="E299" s="96">
        <v>1971</v>
      </c>
      <c r="F299" s="97">
        <v>3</v>
      </c>
      <c r="G299" s="97">
        <v>27</v>
      </c>
      <c r="H299" s="97">
        <v>4</v>
      </c>
      <c r="I299" s="97">
        <v>39</v>
      </c>
      <c r="J299" s="97">
        <v>11.7</v>
      </c>
      <c r="K299" s="84">
        <v>0.23200000000000001</v>
      </c>
      <c r="L299" s="89">
        <v>0.01</v>
      </c>
      <c r="M299" s="83" t="s">
        <v>235</v>
      </c>
    </row>
    <row r="300" spans="1:13" x14ac:dyDescent="0.25">
      <c r="A300" s="82">
        <v>2.8285</v>
      </c>
      <c r="B300" s="90">
        <v>-114.11499999999999</v>
      </c>
      <c r="C300" s="91">
        <v>37.976999999999997</v>
      </c>
      <c r="D300" s="88">
        <v>7</v>
      </c>
      <c r="E300" s="92">
        <v>1971</v>
      </c>
      <c r="F300" s="83">
        <v>3</v>
      </c>
      <c r="G300" s="83">
        <v>29</v>
      </c>
      <c r="H300" s="83">
        <v>18</v>
      </c>
      <c r="I300" s="83">
        <v>47</v>
      </c>
      <c r="J300" s="83">
        <v>27</v>
      </c>
      <c r="K300" s="84">
        <v>0.25600000000000001</v>
      </c>
      <c r="L300" s="89">
        <v>0.01</v>
      </c>
      <c r="M300" s="83" t="s">
        <v>235</v>
      </c>
    </row>
    <row r="301" spans="1:13" x14ac:dyDescent="0.25">
      <c r="A301" s="82">
        <v>2.9867000000000004</v>
      </c>
      <c r="B301" s="90">
        <v>-111.919</v>
      </c>
      <c r="C301" s="91">
        <v>39.356999999999999</v>
      </c>
      <c r="D301" s="88">
        <v>7</v>
      </c>
      <c r="E301" s="92">
        <v>1971</v>
      </c>
      <c r="F301" s="83">
        <v>4</v>
      </c>
      <c r="G301" s="83">
        <v>20</v>
      </c>
      <c r="H301" s="83">
        <v>9</v>
      </c>
      <c r="I301" s="83">
        <v>19</v>
      </c>
      <c r="J301" s="83">
        <v>15</v>
      </c>
      <c r="K301" s="84">
        <v>0.25600000000000001</v>
      </c>
      <c r="L301" s="89">
        <v>0.01</v>
      </c>
      <c r="M301" s="83" t="s">
        <v>235</v>
      </c>
    </row>
    <row r="302" spans="1:13" x14ac:dyDescent="0.25">
      <c r="A302" s="82">
        <v>3.3031000000000001</v>
      </c>
      <c r="B302" s="90">
        <v>-111.941</v>
      </c>
      <c r="C302" s="91">
        <v>39.409999999999997</v>
      </c>
      <c r="D302" s="88">
        <v>7</v>
      </c>
      <c r="E302" s="92">
        <v>1971</v>
      </c>
      <c r="F302" s="83">
        <v>4</v>
      </c>
      <c r="G302" s="83">
        <v>22</v>
      </c>
      <c r="H302" s="83">
        <v>23</v>
      </c>
      <c r="I302" s="83">
        <v>1</v>
      </c>
      <c r="J302" s="83">
        <v>2.8</v>
      </c>
      <c r="K302" s="84">
        <v>0.22900000000000001</v>
      </c>
      <c r="L302" s="89">
        <v>0.01</v>
      </c>
      <c r="M302" s="83" t="s">
        <v>235</v>
      </c>
    </row>
    <row r="303" spans="1:13" x14ac:dyDescent="0.25">
      <c r="A303" s="82">
        <v>3.2160899999999999</v>
      </c>
      <c r="B303" s="93">
        <v>-113.375</v>
      </c>
      <c r="C303" s="94">
        <v>36.518000000000001</v>
      </c>
      <c r="D303" s="95">
        <v>5</v>
      </c>
      <c r="E303" s="96">
        <v>1971</v>
      </c>
      <c r="F303" s="97">
        <v>5</v>
      </c>
      <c r="G303" s="97">
        <v>1</v>
      </c>
      <c r="H303" s="97">
        <v>3</v>
      </c>
      <c r="I303" s="97">
        <v>11</v>
      </c>
      <c r="J303" s="97">
        <v>19.899999999999999</v>
      </c>
      <c r="K303" s="84">
        <v>0.23</v>
      </c>
      <c r="L303" s="89">
        <v>0.01</v>
      </c>
      <c r="M303" s="83" t="s">
        <v>235</v>
      </c>
    </row>
    <row r="304" spans="1:13" x14ac:dyDescent="0.25">
      <c r="A304" s="82">
        <v>3.3031000000000001</v>
      </c>
      <c r="B304" s="90">
        <v>-112.706</v>
      </c>
      <c r="C304" s="91">
        <v>38.607999999999997</v>
      </c>
      <c r="D304" s="88">
        <v>7</v>
      </c>
      <c r="E304" s="92">
        <v>1971</v>
      </c>
      <c r="F304" s="83">
        <v>6</v>
      </c>
      <c r="G304" s="83">
        <v>23</v>
      </c>
      <c r="H304" s="83">
        <v>6</v>
      </c>
      <c r="I304" s="83">
        <v>8</v>
      </c>
      <c r="J304" s="83">
        <v>35.9</v>
      </c>
      <c r="K304" s="84">
        <v>0.25600000000000001</v>
      </c>
      <c r="L304" s="89">
        <v>0.01</v>
      </c>
      <c r="M304" s="83" t="s">
        <v>235</v>
      </c>
    </row>
    <row r="305" spans="1:13" x14ac:dyDescent="0.25">
      <c r="A305" s="82">
        <v>3.7777000000000003</v>
      </c>
      <c r="B305" s="90">
        <v>-109.602</v>
      </c>
      <c r="C305" s="91">
        <v>40.235999999999997</v>
      </c>
      <c r="D305" s="88">
        <v>7</v>
      </c>
      <c r="E305" s="92">
        <v>1971</v>
      </c>
      <c r="F305" s="83">
        <v>7</v>
      </c>
      <c r="G305" s="83">
        <v>10</v>
      </c>
      <c r="H305" s="83">
        <v>17</v>
      </c>
      <c r="I305" s="83">
        <v>22</v>
      </c>
      <c r="J305" s="83">
        <v>36.799999999999997</v>
      </c>
      <c r="K305" s="84">
        <v>0.22900000000000001</v>
      </c>
      <c r="L305" s="89">
        <v>0.01</v>
      </c>
      <c r="M305" s="83" t="s">
        <v>235</v>
      </c>
    </row>
    <row r="306" spans="1:13" x14ac:dyDescent="0.25">
      <c r="A306" s="82">
        <v>3.0657999999999999</v>
      </c>
      <c r="B306" s="90">
        <v>-111.363</v>
      </c>
      <c r="C306" s="91">
        <v>42.417000000000002</v>
      </c>
      <c r="D306" s="88">
        <v>7</v>
      </c>
      <c r="E306" s="92">
        <v>1971</v>
      </c>
      <c r="F306" s="83">
        <v>7</v>
      </c>
      <c r="G306" s="83">
        <v>16</v>
      </c>
      <c r="H306" s="83">
        <v>10</v>
      </c>
      <c r="I306" s="83">
        <v>54</v>
      </c>
      <c r="J306" s="83">
        <v>18</v>
      </c>
      <c r="K306" s="84">
        <v>0.25600000000000001</v>
      </c>
      <c r="L306" s="89">
        <v>0.01</v>
      </c>
      <c r="M306" s="83" t="s">
        <v>235</v>
      </c>
    </row>
    <row r="307" spans="1:13" x14ac:dyDescent="0.25">
      <c r="A307" s="82">
        <v>2.8285</v>
      </c>
      <c r="B307" s="90">
        <v>-111.995</v>
      </c>
      <c r="C307" s="91">
        <v>40.496000000000002</v>
      </c>
      <c r="D307" s="88">
        <v>7</v>
      </c>
      <c r="E307" s="92">
        <v>1971</v>
      </c>
      <c r="F307" s="83">
        <v>7</v>
      </c>
      <c r="G307" s="83">
        <v>27</v>
      </c>
      <c r="H307" s="83">
        <v>15</v>
      </c>
      <c r="I307" s="83">
        <v>32</v>
      </c>
      <c r="J307" s="83">
        <v>18.8</v>
      </c>
      <c r="K307" s="84">
        <v>0.25600000000000001</v>
      </c>
      <c r="L307" s="89">
        <v>0.01</v>
      </c>
      <c r="M307" s="83" t="s">
        <v>235</v>
      </c>
    </row>
    <row r="308" spans="1:13" x14ac:dyDescent="0.25">
      <c r="A308" s="82">
        <v>2.9867000000000004</v>
      </c>
      <c r="B308" s="90">
        <v>-111.92400000000001</v>
      </c>
      <c r="C308" s="91">
        <v>42.762999999999998</v>
      </c>
      <c r="D308" s="88">
        <v>7</v>
      </c>
      <c r="E308" s="92">
        <v>1971</v>
      </c>
      <c r="F308" s="83">
        <v>8</v>
      </c>
      <c r="G308" s="83">
        <v>6</v>
      </c>
      <c r="H308" s="83">
        <v>10</v>
      </c>
      <c r="I308" s="83">
        <v>38</v>
      </c>
      <c r="J308" s="83">
        <v>15.7</v>
      </c>
      <c r="K308" s="84">
        <v>0.25600000000000001</v>
      </c>
      <c r="L308" s="89">
        <v>0.01</v>
      </c>
      <c r="M308" s="83" t="s">
        <v>235</v>
      </c>
    </row>
    <row r="309" spans="1:13" x14ac:dyDescent="0.25">
      <c r="A309" s="82">
        <v>3.3031000000000001</v>
      </c>
      <c r="B309" s="90">
        <v>-113.10299999999999</v>
      </c>
      <c r="C309" s="91">
        <v>37.692999999999998</v>
      </c>
      <c r="D309" s="88">
        <v>7</v>
      </c>
      <c r="E309" s="92">
        <v>1971</v>
      </c>
      <c r="F309" s="83">
        <v>11</v>
      </c>
      <c r="G309" s="83">
        <v>10</v>
      </c>
      <c r="H309" s="83">
        <v>11</v>
      </c>
      <c r="I309" s="83">
        <v>14</v>
      </c>
      <c r="J309" s="83">
        <v>10.3</v>
      </c>
      <c r="K309" s="84">
        <v>0.22900000000000001</v>
      </c>
      <c r="L309" s="89">
        <v>0.01</v>
      </c>
      <c r="M309" s="83" t="s">
        <v>235</v>
      </c>
    </row>
    <row r="310" spans="1:13" x14ac:dyDescent="0.25">
      <c r="A310" s="82">
        <v>3.3031000000000001</v>
      </c>
      <c r="B310" s="90">
        <v>-113.121</v>
      </c>
      <c r="C310" s="91">
        <v>37.698</v>
      </c>
      <c r="D310" s="88">
        <v>7</v>
      </c>
      <c r="E310" s="92">
        <v>1971</v>
      </c>
      <c r="F310" s="83">
        <v>11</v>
      </c>
      <c r="G310" s="83">
        <v>10</v>
      </c>
      <c r="H310" s="83">
        <v>11</v>
      </c>
      <c r="I310" s="83">
        <v>24</v>
      </c>
      <c r="J310" s="83">
        <v>34.9</v>
      </c>
      <c r="K310" s="84">
        <v>0.22900000000000001</v>
      </c>
      <c r="L310" s="89">
        <v>0.01</v>
      </c>
      <c r="M310" s="83" t="s">
        <v>235</v>
      </c>
    </row>
    <row r="311" spans="1:13" x14ac:dyDescent="0.25">
      <c r="A311" s="82">
        <v>3.3031000000000001</v>
      </c>
      <c r="B311" s="90">
        <v>-113.093</v>
      </c>
      <c r="C311" s="91">
        <v>37.701999999999998</v>
      </c>
      <c r="D311" s="88">
        <v>7</v>
      </c>
      <c r="E311" s="92">
        <v>1971</v>
      </c>
      <c r="F311" s="83">
        <v>11</v>
      </c>
      <c r="G311" s="83">
        <v>10</v>
      </c>
      <c r="H311" s="83">
        <v>13</v>
      </c>
      <c r="I311" s="83">
        <v>38</v>
      </c>
      <c r="J311" s="83">
        <v>14.2</v>
      </c>
      <c r="K311" s="84">
        <v>0.22900000000000001</v>
      </c>
      <c r="L311" s="89">
        <v>0.01</v>
      </c>
      <c r="M311" s="83" t="s">
        <v>235</v>
      </c>
    </row>
    <row r="312" spans="1:13" x14ac:dyDescent="0.25">
      <c r="A312" s="82">
        <v>2.9076</v>
      </c>
      <c r="B312" s="90">
        <v>-112.979</v>
      </c>
      <c r="C312" s="91">
        <v>37.701000000000001</v>
      </c>
      <c r="D312" s="88">
        <v>7</v>
      </c>
      <c r="E312" s="92">
        <v>1971</v>
      </c>
      <c r="F312" s="83">
        <v>11</v>
      </c>
      <c r="G312" s="83">
        <v>10</v>
      </c>
      <c r="H312" s="83">
        <v>13</v>
      </c>
      <c r="I312" s="83">
        <v>46</v>
      </c>
      <c r="J312" s="83">
        <v>55.3</v>
      </c>
      <c r="K312" s="84">
        <v>0.22900000000000001</v>
      </c>
      <c r="L312" s="89">
        <v>0.01</v>
      </c>
      <c r="M312" s="83" t="s">
        <v>235</v>
      </c>
    </row>
    <row r="313" spans="1:13" x14ac:dyDescent="0.25">
      <c r="A313" s="82">
        <v>3.7777000000000003</v>
      </c>
      <c r="B313" s="90">
        <v>-113.1</v>
      </c>
      <c r="C313" s="91">
        <v>37.799999999999997</v>
      </c>
      <c r="D313" s="88">
        <v>7</v>
      </c>
      <c r="E313" s="92">
        <v>1971</v>
      </c>
      <c r="F313" s="83">
        <v>11</v>
      </c>
      <c r="G313" s="83">
        <v>10</v>
      </c>
      <c r="H313" s="83">
        <v>14</v>
      </c>
      <c r="I313" s="83">
        <v>10</v>
      </c>
      <c r="J313" s="83">
        <v>23</v>
      </c>
      <c r="K313" s="84">
        <v>0.22900000000000001</v>
      </c>
      <c r="L313" s="89">
        <v>0.01</v>
      </c>
      <c r="M313" s="83" t="s">
        <v>235</v>
      </c>
    </row>
    <row r="314" spans="1:13" x14ac:dyDescent="0.25">
      <c r="A314" s="82">
        <v>3.5404</v>
      </c>
      <c r="B314" s="90">
        <v>-113.08199999999999</v>
      </c>
      <c r="C314" s="91">
        <v>37.804000000000002</v>
      </c>
      <c r="D314" s="88">
        <v>7</v>
      </c>
      <c r="E314" s="92">
        <v>1971</v>
      </c>
      <c r="F314" s="83">
        <v>11</v>
      </c>
      <c r="G314" s="83">
        <v>10</v>
      </c>
      <c r="H314" s="83">
        <v>14</v>
      </c>
      <c r="I314" s="83">
        <v>43</v>
      </c>
      <c r="J314" s="83">
        <v>58.5</v>
      </c>
      <c r="K314" s="84">
        <v>0.22900000000000001</v>
      </c>
      <c r="L314" s="89">
        <v>0.01</v>
      </c>
      <c r="M314" s="83" t="s">
        <v>235</v>
      </c>
    </row>
    <row r="315" spans="1:13" x14ac:dyDescent="0.25">
      <c r="A315" s="82">
        <v>3.3031000000000001</v>
      </c>
      <c r="B315" s="90">
        <v>-113.017</v>
      </c>
      <c r="C315" s="91">
        <v>37.700000000000003</v>
      </c>
      <c r="D315" s="88">
        <v>7</v>
      </c>
      <c r="E315" s="92">
        <v>1971</v>
      </c>
      <c r="F315" s="83">
        <v>11</v>
      </c>
      <c r="G315" s="83">
        <v>10</v>
      </c>
      <c r="H315" s="83">
        <v>16</v>
      </c>
      <c r="I315" s="83">
        <v>8</v>
      </c>
      <c r="J315" s="83">
        <v>37.700000000000003</v>
      </c>
      <c r="K315" s="84">
        <v>0.22900000000000001</v>
      </c>
      <c r="L315" s="89">
        <v>0.01</v>
      </c>
      <c r="M315" s="83" t="s">
        <v>235</v>
      </c>
    </row>
    <row r="316" spans="1:13" x14ac:dyDescent="0.25">
      <c r="A316" s="82">
        <v>3.1448999999999998</v>
      </c>
      <c r="B316" s="90">
        <v>-113.07599999999999</v>
      </c>
      <c r="C316" s="91">
        <v>37.334000000000003</v>
      </c>
      <c r="D316" s="88">
        <v>7</v>
      </c>
      <c r="E316" s="92">
        <v>1971</v>
      </c>
      <c r="F316" s="83">
        <v>11</v>
      </c>
      <c r="G316" s="83">
        <v>10</v>
      </c>
      <c r="H316" s="83">
        <v>17</v>
      </c>
      <c r="I316" s="83">
        <v>3</v>
      </c>
      <c r="J316" s="83">
        <v>12.6</v>
      </c>
      <c r="K316" s="84">
        <v>0.25600000000000001</v>
      </c>
      <c r="L316" s="89">
        <v>0.01</v>
      </c>
      <c r="M316" s="83" t="s">
        <v>235</v>
      </c>
    </row>
    <row r="317" spans="1:13" x14ac:dyDescent="0.25">
      <c r="A317" s="82">
        <v>3.1448999999999998</v>
      </c>
      <c r="B317" s="90">
        <v>-113.065</v>
      </c>
      <c r="C317" s="91">
        <v>37.704999999999998</v>
      </c>
      <c r="D317" s="88">
        <v>7</v>
      </c>
      <c r="E317" s="92">
        <v>1971</v>
      </c>
      <c r="F317" s="83">
        <v>11</v>
      </c>
      <c r="G317" s="83">
        <v>10</v>
      </c>
      <c r="H317" s="83">
        <v>19</v>
      </c>
      <c r="I317" s="83">
        <v>7</v>
      </c>
      <c r="J317" s="83">
        <v>34.5</v>
      </c>
      <c r="K317" s="84">
        <v>0.22900000000000001</v>
      </c>
      <c r="L317" s="89">
        <v>0.01</v>
      </c>
      <c r="M317" s="83" t="s">
        <v>235</v>
      </c>
    </row>
    <row r="318" spans="1:13" x14ac:dyDescent="0.25">
      <c r="A318" s="82">
        <v>3.6194999999999999</v>
      </c>
      <c r="B318" s="90">
        <v>-113.062</v>
      </c>
      <c r="C318" s="91">
        <v>37.805999999999997</v>
      </c>
      <c r="D318" s="88">
        <v>7</v>
      </c>
      <c r="E318" s="92">
        <v>1971</v>
      </c>
      <c r="F318" s="83">
        <v>11</v>
      </c>
      <c r="G318" s="83">
        <v>10</v>
      </c>
      <c r="H318" s="83">
        <v>19</v>
      </c>
      <c r="I318" s="83">
        <v>41</v>
      </c>
      <c r="J318" s="83">
        <v>33.9</v>
      </c>
      <c r="K318" s="84">
        <v>0.22900000000000001</v>
      </c>
      <c r="L318" s="89">
        <v>0.01</v>
      </c>
      <c r="M318" s="83" t="s">
        <v>235</v>
      </c>
    </row>
    <row r="319" spans="1:13" x14ac:dyDescent="0.25">
      <c r="A319" s="82">
        <v>4.0861900000000002</v>
      </c>
      <c r="B319" s="90">
        <v>-108.68</v>
      </c>
      <c r="C319" s="91">
        <v>38.909999999999997</v>
      </c>
      <c r="D319" s="88">
        <v>5</v>
      </c>
      <c r="E319" s="92">
        <v>1971</v>
      </c>
      <c r="F319" s="83">
        <v>11</v>
      </c>
      <c r="G319" s="83">
        <v>12</v>
      </c>
      <c r="H319" s="83">
        <v>9</v>
      </c>
      <c r="I319" s="83">
        <v>30</v>
      </c>
      <c r="J319" s="83">
        <v>44.6</v>
      </c>
      <c r="K319" s="84">
        <v>0.23</v>
      </c>
      <c r="L319" s="89">
        <v>0.01</v>
      </c>
      <c r="M319" s="83" t="s">
        <v>235</v>
      </c>
    </row>
    <row r="320" spans="1:13" x14ac:dyDescent="0.25">
      <c r="A320" s="82">
        <v>2.9867000000000004</v>
      </c>
      <c r="B320" s="90">
        <v>-113.09099999999999</v>
      </c>
      <c r="C320" s="91">
        <v>37.619999999999997</v>
      </c>
      <c r="D320" s="88">
        <v>7</v>
      </c>
      <c r="E320" s="92">
        <v>1971</v>
      </c>
      <c r="F320" s="83">
        <v>11</v>
      </c>
      <c r="G320" s="83">
        <v>30</v>
      </c>
      <c r="H320" s="83">
        <v>3</v>
      </c>
      <c r="I320" s="83">
        <v>37</v>
      </c>
      <c r="J320" s="83">
        <v>43.1</v>
      </c>
      <c r="K320" s="84">
        <v>0.25600000000000001</v>
      </c>
      <c r="L320" s="89">
        <v>0.01</v>
      </c>
      <c r="M320" s="83" t="s">
        <v>235</v>
      </c>
    </row>
    <row r="321" spans="1:13" x14ac:dyDescent="0.25">
      <c r="A321" s="82">
        <v>3.6986000000000003</v>
      </c>
      <c r="B321" s="90">
        <v>-110.396</v>
      </c>
      <c r="C321" s="91">
        <v>42.49</v>
      </c>
      <c r="D321" s="88">
        <v>7</v>
      </c>
      <c r="E321" s="92">
        <v>1971</v>
      </c>
      <c r="F321" s="83">
        <v>12</v>
      </c>
      <c r="G321" s="83">
        <v>3</v>
      </c>
      <c r="H321" s="83">
        <v>5</v>
      </c>
      <c r="I321" s="83">
        <v>35</v>
      </c>
      <c r="J321" s="83">
        <v>0.4</v>
      </c>
      <c r="K321" s="84">
        <v>0.25600000000000001</v>
      </c>
      <c r="L321" s="89">
        <v>0.01</v>
      </c>
      <c r="M321" s="83" t="s">
        <v>235</v>
      </c>
    </row>
    <row r="322" spans="1:13" x14ac:dyDescent="0.25">
      <c r="A322" s="82">
        <v>4.0940999999999992</v>
      </c>
      <c r="B322" s="90">
        <v>-110.343</v>
      </c>
      <c r="C322" s="91">
        <v>42.496000000000002</v>
      </c>
      <c r="D322" s="88">
        <v>7</v>
      </c>
      <c r="E322" s="92">
        <v>1971</v>
      </c>
      <c r="F322" s="83">
        <v>12</v>
      </c>
      <c r="G322" s="83">
        <v>3</v>
      </c>
      <c r="H322" s="83">
        <v>7</v>
      </c>
      <c r="I322" s="83">
        <v>44</v>
      </c>
      <c r="J322" s="83">
        <v>59.3</v>
      </c>
      <c r="K322" s="84">
        <v>0.22900000000000001</v>
      </c>
      <c r="L322" s="89">
        <v>0.01</v>
      </c>
      <c r="M322" s="83" t="s">
        <v>235</v>
      </c>
    </row>
    <row r="323" spans="1:13" x14ac:dyDescent="0.25">
      <c r="A323" s="82">
        <v>3.1369900000000004</v>
      </c>
      <c r="B323" s="93">
        <v>-111.824</v>
      </c>
      <c r="C323" s="94">
        <v>36.790999999999997</v>
      </c>
      <c r="D323" s="95">
        <v>5</v>
      </c>
      <c r="E323" s="96">
        <v>1971</v>
      </c>
      <c r="F323" s="97">
        <v>12</v>
      </c>
      <c r="G323" s="97">
        <v>15</v>
      </c>
      <c r="H323" s="97">
        <v>12</v>
      </c>
      <c r="I323" s="97">
        <v>58</v>
      </c>
      <c r="J323" s="97">
        <v>14.5</v>
      </c>
      <c r="K323" s="84">
        <v>0.23200000000000001</v>
      </c>
      <c r="L323" s="89">
        <v>0.01</v>
      </c>
      <c r="M323" s="83" t="s">
        <v>235</v>
      </c>
    </row>
    <row r="324" spans="1:13" x14ac:dyDescent="0.25">
      <c r="A324" s="82">
        <v>4.2443900000000001</v>
      </c>
      <c r="B324" s="90">
        <v>-114.499</v>
      </c>
      <c r="C324" s="91">
        <v>37.404000000000003</v>
      </c>
      <c r="D324" s="88">
        <v>14</v>
      </c>
      <c r="E324" s="92">
        <v>1971</v>
      </c>
      <c r="F324" s="83">
        <v>12</v>
      </c>
      <c r="G324" s="83">
        <v>26</v>
      </c>
      <c r="H324" s="83">
        <v>6</v>
      </c>
      <c r="I324" s="83">
        <v>3</v>
      </c>
      <c r="J324" s="83">
        <v>56</v>
      </c>
      <c r="K324" s="84">
        <v>0.23</v>
      </c>
      <c r="L324" s="89">
        <v>0.01</v>
      </c>
      <c r="M324" s="83" t="s">
        <v>235</v>
      </c>
    </row>
    <row r="325" spans="1:13" x14ac:dyDescent="0.25">
      <c r="A325" s="82">
        <v>4.3314000000000004</v>
      </c>
      <c r="B325" s="90">
        <v>-112.16500000000001</v>
      </c>
      <c r="C325" s="91">
        <v>38.646999999999998</v>
      </c>
      <c r="D325" s="88">
        <v>7</v>
      </c>
      <c r="E325" s="92">
        <v>1972</v>
      </c>
      <c r="F325" s="83">
        <v>1</v>
      </c>
      <c r="G325" s="83">
        <v>3</v>
      </c>
      <c r="H325" s="83">
        <v>10</v>
      </c>
      <c r="I325" s="83">
        <v>20</v>
      </c>
      <c r="J325" s="83">
        <v>38.9</v>
      </c>
      <c r="K325" s="84">
        <v>0.22900000000000001</v>
      </c>
      <c r="L325" s="89">
        <v>0.01</v>
      </c>
      <c r="M325" s="83" t="s">
        <v>235</v>
      </c>
    </row>
    <row r="326" spans="1:13" x14ac:dyDescent="0.25">
      <c r="A326" s="82">
        <v>2.9076</v>
      </c>
      <c r="B326" s="90">
        <v>-111.974</v>
      </c>
      <c r="C326" s="91">
        <v>42.994999999999997</v>
      </c>
      <c r="D326" s="88">
        <v>7</v>
      </c>
      <c r="E326" s="92">
        <v>1972</v>
      </c>
      <c r="F326" s="83">
        <v>1</v>
      </c>
      <c r="G326" s="83">
        <v>9</v>
      </c>
      <c r="H326" s="83">
        <v>5</v>
      </c>
      <c r="I326" s="83">
        <v>19</v>
      </c>
      <c r="J326" s="83">
        <v>43</v>
      </c>
      <c r="K326" s="84">
        <v>0.25600000000000001</v>
      </c>
      <c r="L326" s="89">
        <v>0.01</v>
      </c>
      <c r="M326" s="83" t="s">
        <v>235</v>
      </c>
    </row>
    <row r="327" spans="1:13" x14ac:dyDescent="0.25">
      <c r="A327" s="82">
        <v>2.9076</v>
      </c>
      <c r="B327" s="90">
        <v>-112.011</v>
      </c>
      <c r="C327" s="91">
        <v>43.015000000000001</v>
      </c>
      <c r="D327" s="88">
        <v>7</v>
      </c>
      <c r="E327" s="92">
        <v>1972</v>
      </c>
      <c r="F327" s="83">
        <v>1</v>
      </c>
      <c r="G327" s="83">
        <v>9</v>
      </c>
      <c r="H327" s="83">
        <v>6</v>
      </c>
      <c r="I327" s="83">
        <v>17</v>
      </c>
      <c r="J327" s="83">
        <v>54.9</v>
      </c>
      <c r="K327" s="84">
        <v>0.25600000000000001</v>
      </c>
      <c r="L327" s="89">
        <v>0.01</v>
      </c>
      <c r="M327" s="83" t="s">
        <v>235</v>
      </c>
    </row>
    <row r="328" spans="1:13" x14ac:dyDescent="0.25">
      <c r="A328" s="82">
        <v>3.0657999999999999</v>
      </c>
      <c r="B328" s="90">
        <v>-113.17400000000001</v>
      </c>
      <c r="C328" s="91">
        <v>37.828000000000003</v>
      </c>
      <c r="D328" s="88">
        <v>7</v>
      </c>
      <c r="E328" s="92">
        <v>1972</v>
      </c>
      <c r="F328" s="83">
        <v>1</v>
      </c>
      <c r="G328" s="83">
        <v>23</v>
      </c>
      <c r="H328" s="83">
        <v>11</v>
      </c>
      <c r="I328" s="83">
        <v>29</v>
      </c>
      <c r="J328" s="83">
        <v>19.399999999999999</v>
      </c>
      <c r="K328" s="84">
        <v>0.22900000000000001</v>
      </c>
      <c r="L328" s="89">
        <v>0.01</v>
      </c>
      <c r="M328" s="83" t="s">
        <v>235</v>
      </c>
    </row>
    <row r="329" spans="1:13" x14ac:dyDescent="0.25">
      <c r="A329" s="82">
        <v>2.8285</v>
      </c>
      <c r="B329" s="90">
        <v>-111.006</v>
      </c>
      <c r="C329" s="91">
        <v>41.817999999999998</v>
      </c>
      <c r="D329" s="88">
        <v>7</v>
      </c>
      <c r="E329" s="92">
        <v>1972</v>
      </c>
      <c r="F329" s="83">
        <v>2</v>
      </c>
      <c r="G329" s="83">
        <v>12</v>
      </c>
      <c r="H329" s="83">
        <v>5</v>
      </c>
      <c r="I329" s="83">
        <v>13</v>
      </c>
      <c r="J329" s="83">
        <v>11.9</v>
      </c>
      <c r="K329" s="84">
        <v>0.25600000000000001</v>
      </c>
      <c r="L329" s="89">
        <v>0.01</v>
      </c>
      <c r="M329" s="83" t="s">
        <v>235</v>
      </c>
    </row>
    <row r="330" spans="1:13" x14ac:dyDescent="0.25">
      <c r="A330" s="82">
        <v>3.3822000000000001</v>
      </c>
      <c r="B330" s="90">
        <v>-111.611</v>
      </c>
      <c r="C330" s="91">
        <v>41.878</v>
      </c>
      <c r="D330" s="88">
        <v>7</v>
      </c>
      <c r="E330" s="92">
        <v>1972</v>
      </c>
      <c r="F330" s="83">
        <v>3</v>
      </c>
      <c r="G330" s="83">
        <v>6</v>
      </c>
      <c r="H330" s="83">
        <v>13</v>
      </c>
      <c r="I330" s="83">
        <v>33</v>
      </c>
      <c r="J330" s="83">
        <v>24.9</v>
      </c>
      <c r="K330" s="84">
        <v>0.22900000000000001</v>
      </c>
      <c r="L330" s="89">
        <v>0.01</v>
      </c>
      <c r="M330" s="83" t="s">
        <v>235</v>
      </c>
    </row>
    <row r="331" spans="1:13" x14ac:dyDescent="0.25">
      <c r="A331" s="82">
        <v>2.9076</v>
      </c>
      <c r="B331" s="90">
        <v>-110.98699999999999</v>
      </c>
      <c r="C331" s="91">
        <v>41.805</v>
      </c>
      <c r="D331" s="88">
        <v>7</v>
      </c>
      <c r="E331" s="92">
        <v>1972</v>
      </c>
      <c r="F331" s="83">
        <v>3</v>
      </c>
      <c r="G331" s="83">
        <v>17</v>
      </c>
      <c r="H331" s="83">
        <v>23</v>
      </c>
      <c r="I331" s="83">
        <v>9</v>
      </c>
      <c r="J331" s="83">
        <v>50.6</v>
      </c>
      <c r="K331" s="84">
        <v>0.25600000000000001</v>
      </c>
      <c r="L331" s="89">
        <v>0.01</v>
      </c>
      <c r="M331" s="83" t="s">
        <v>235</v>
      </c>
    </row>
    <row r="332" spans="1:13" x14ac:dyDescent="0.25">
      <c r="A332" s="82">
        <v>2.9076</v>
      </c>
      <c r="B332" s="90">
        <v>-110.982</v>
      </c>
      <c r="C332" s="91">
        <v>43.026000000000003</v>
      </c>
      <c r="D332" s="88">
        <v>7</v>
      </c>
      <c r="E332" s="92">
        <v>1972</v>
      </c>
      <c r="F332" s="83">
        <v>3</v>
      </c>
      <c r="G332" s="83">
        <v>28</v>
      </c>
      <c r="H332" s="83">
        <v>18</v>
      </c>
      <c r="I332" s="83">
        <v>13</v>
      </c>
      <c r="J332" s="83">
        <v>23.1</v>
      </c>
      <c r="K332" s="84">
        <v>0.25600000000000001</v>
      </c>
      <c r="L332" s="89">
        <v>0.01</v>
      </c>
      <c r="M332" s="83" t="s">
        <v>235</v>
      </c>
    </row>
    <row r="333" spans="1:13" x14ac:dyDescent="0.25">
      <c r="A333" s="82">
        <v>2.9076</v>
      </c>
      <c r="B333" s="90">
        <v>-111.566</v>
      </c>
      <c r="C333" s="91">
        <v>39.093000000000004</v>
      </c>
      <c r="D333" s="88">
        <v>7</v>
      </c>
      <c r="E333" s="92">
        <v>1972</v>
      </c>
      <c r="F333" s="83">
        <v>4</v>
      </c>
      <c r="G333" s="83">
        <v>20</v>
      </c>
      <c r="H333" s="83">
        <v>11</v>
      </c>
      <c r="I333" s="83">
        <v>37</v>
      </c>
      <c r="J333" s="83">
        <v>48.1</v>
      </c>
      <c r="K333" s="84">
        <v>0.25600000000000001</v>
      </c>
      <c r="L333" s="89">
        <v>0.01</v>
      </c>
      <c r="M333" s="83" t="s">
        <v>235</v>
      </c>
    </row>
    <row r="334" spans="1:13" x14ac:dyDescent="0.25">
      <c r="A334" s="82">
        <v>3.5404</v>
      </c>
      <c r="B334" s="90">
        <v>-113.11499999999999</v>
      </c>
      <c r="C334" s="91">
        <v>36.389000000000003</v>
      </c>
      <c r="D334" s="88">
        <v>7</v>
      </c>
      <c r="E334" s="92">
        <v>1972</v>
      </c>
      <c r="F334" s="83">
        <v>4</v>
      </c>
      <c r="G334" s="83">
        <v>27</v>
      </c>
      <c r="H334" s="83">
        <v>1</v>
      </c>
      <c r="I334" s="83">
        <v>53</v>
      </c>
      <c r="J334" s="83">
        <v>3.1</v>
      </c>
      <c r="K334" s="84">
        <v>0.25600000000000001</v>
      </c>
      <c r="L334" s="89">
        <v>0.01</v>
      </c>
      <c r="M334" s="83" t="s">
        <v>235</v>
      </c>
    </row>
    <row r="335" spans="1:13" x14ac:dyDescent="0.25">
      <c r="A335" s="82">
        <v>2.9867000000000004</v>
      </c>
      <c r="B335" s="90">
        <v>-111.446</v>
      </c>
      <c r="C335" s="91">
        <v>39.198</v>
      </c>
      <c r="D335" s="88">
        <v>7</v>
      </c>
      <c r="E335" s="92">
        <v>1972</v>
      </c>
      <c r="F335" s="83">
        <v>4</v>
      </c>
      <c r="G335" s="83">
        <v>27</v>
      </c>
      <c r="H335" s="83">
        <v>8</v>
      </c>
      <c r="I335" s="83">
        <v>4</v>
      </c>
      <c r="J335" s="83">
        <v>55.7</v>
      </c>
      <c r="K335" s="84">
        <v>0.25600000000000001</v>
      </c>
      <c r="L335" s="89">
        <v>0.01</v>
      </c>
      <c r="M335" s="83" t="s">
        <v>235</v>
      </c>
    </row>
    <row r="336" spans="1:13" x14ac:dyDescent="0.25">
      <c r="A336" s="82">
        <v>3.5404</v>
      </c>
      <c r="B336" s="90">
        <v>-113.15</v>
      </c>
      <c r="C336" s="91">
        <v>36.380000000000003</v>
      </c>
      <c r="D336" s="88">
        <v>7</v>
      </c>
      <c r="E336" s="92">
        <v>1972</v>
      </c>
      <c r="F336" s="83">
        <v>4</v>
      </c>
      <c r="G336" s="83">
        <v>27</v>
      </c>
      <c r="H336" s="83">
        <v>8</v>
      </c>
      <c r="I336" s="83">
        <v>41</v>
      </c>
      <c r="J336" s="83">
        <v>13.6</v>
      </c>
      <c r="K336" s="84">
        <v>0.25600000000000001</v>
      </c>
      <c r="L336" s="89">
        <v>0.01</v>
      </c>
      <c r="M336" s="83" t="s">
        <v>235</v>
      </c>
    </row>
    <row r="337" spans="1:13" x14ac:dyDescent="0.25">
      <c r="A337" s="82">
        <v>3.4613</v>
      </c>
      <c r="B337" s="90">
        <v>-113.502</v>
      </c>
      <c r="C337" s="91">
        <v>36.369</v>
      </c>
      <c r="D337" s="88">
        <v>7</v>
      </c>
      <c r="E337" s="92">
        <v>1972</v>
      </c>
      <c r="F337" s="83">
        <v>5</v>
      </c>
      <c r="G337" s="83">
        <v>14</v>
      </c>
      <c r="H337" s="83">
        <v>2</v>
      </c>
      <c r="I337" s="83">
        <v>38</v>
      </c>
      <c r="J337" s="83">
        <v>40.700000000000003</v>
      </c>
      <c r="K337" s="84">
        <v>0.25600000000000001</v>
      </c>
      <c r="L337" s="89">
        <v>0.01</v>
      </c>
      <c r="M337" s="83" t="s">
        <v>235</v>
      </c>
    </row>
    <row r="338" spans="1:13" x14ac:dyDescent="0.25">
      <c r="A338" s="82">
        <v>2.9076</v>
      </c>
      <c r="B338" s="90">
        <v>-110.96599999999999</v>
      </c>
      <c r="C338" s="91">
        <v>41.994</v>
      </c>
      <c r="D338" s="88">
        <v>7</v>
      </c>
      <c r="E338" s="92">
        <v>1972</v>
      </c>
      <c r="F338" s="83">
        <v>5</v>
      </c>
      <c r="G338" s="83">
        <v>17</v>
      </c>
      <c r="H338" s="83">
        <v>22</v>
      </c>
      <c r="I338" s="83">
        <v>43</v>
      </c>
      <c r="J338" s="83">
        <v>32</v>
      </c>
      <c r="K338" s="84">
        <v>0.25600000000000001</v>
      </c>
      <c r="L338" s="89">
        <v>0.01</v>
      </c>
      <c r="M338" s="83" t="s">
        <v>235</v>
      </c>
    </row>
    <row r="339" spans="1:13" x14ac:dyDescent="0.25">
      <c r="A339" s="82">
        <v>4.0150000000000006</v>
      </c>
      <c r="B339" s="90">
        <v>-112.072</v>
      </c>
      <c r="C339" s="91">
        <v>38.670999999999999</v>
      </c>
      <c r="D339" s="88">
        <v>7</v>
      </c>
      <c r="E339" s="92">
        <v>1972</v>
      </c>
      <c r="F339" s="83">
        <v>6</v>
      </c>
      <c r="G339" s="83">
        <v>2</v>
      </c>
      <c r="H339" s="83">
        <v>3</v>
      </c>
      <c r="I339" s="83">
        <v>15</v>
      </c>
      <c r="J339" s="83">
        <v>48.2</v>
      </c>
      <c r="K339" s="84">
        <v>0.22900000000000001</v>
      </c>
      <c r="L339" s="89">
        <v>0.01</v>
      </c>
      <c r="M339" s="83" t="s">
        <v>235</v>
      </c>
    </row>
    <row r="340" spans="1:13" x14ac:dyDescent="0.25">
      <c r="A340" s="82">
        <v>3.0657999999999999</v>
      </c>
      <c r="B340" s="90">
        <v>-112.23699999999999</v>
      </c>
      <c r="C340" s="91">
        <v>38.651000000000003</v>
      </c>
      <c r="D340" s="88">
        <v>7</v>
      </c>
      <c r="E340" s="92">
        <v>1972</v>
      </c>
      <c r="F340" s="83">
        <v>6</v>
      </c>
      <c r="G340" s="83">
        <v>2</v>
      </c>
      <c r="H340" s="83">
        <v>4</v>
      </c>
      <c r="I340" s="83">
        <v>49</v>
      </c>
      <c r="J340" s="83">
        <v>34.6</v>
      </c>
      <c r="K340" s="84">
        <v>0.25600000000000001</v>
      </c>
      <c r="L340" s="89">
        <v>0.01</v>
      </c>
      <c r="M340" s="83" t="s">
        <v>235</v>
      </c>
    </row>
    <row r="341" spans="1:13" x14ac:dyDescent="0.25">
      <c r="A341" s="82">
        <v>2.9867000000000004</v>
      </c>
      <c r="B341" s="90">
        <v>-111.746</v>
      </c>
      <c r="C341" s="91">
        <v>41.607999999999997</v>
      </c>
      <c r="D341" s="88">
        <v>7</v>
      </c>
      <c r="E341" s="92">
        <v>1972</v>
      </c>
      <c r="F341" s="83">
        <v>6</v>
      </c>
      <c r="G341" s="83">
        <v>12</v>
      </c>
      <c r="H341" s="83">
        <v>13</v>
      </c>
      <c r="I341" s="83">
        <v>2</v>
      </c>
      <c r="J341" s="83">
        <v>29.3</v>
      </c>
      <c r="K341" s="84">
        <v>0.25600000000000001</v>
      </c>
      <c r="L341" s="89">
        <v>0.01</v>
      </c>
      <c r="M341" s="83" t="s">
        <v>235</v>
      </c>
    </row>
    <row r="342" spans="1:13" x14ac:dyDescent="0.25">
      <c r="A342" s="82">
        <v>2.8285</v>
      </c>
      <c r="B342" s="90">
        <v>-109.925</v>
      </c>
      <c r="C342" s="91">
        <v>39.478999999999999</v>
      </c>
      <c r="D342" s="83">
        <v>7</v>
      </c>
      <c r="E342" s="83">
        <v>1972</v>
      </c>
      <c r="F342" s="83">
        <v>6</v>
      </c>
      <c r="G342" s="83">
        <v>14</v>
      </c>
      <c r="H342" s="83">
        <v>5</v>
      </c>
      <c r="I342" s="83">
        <v>53</v>
      </c>
      <c r="J342" s="83">
        <v>57.91</v>
      </c>
      <c r="K342" s="84">
        <v>0.25600000000000001</v>
      </c>
      <c r="L342" s="89">
        <v>0.01</v>
      </c>
      <c r="M342" s="83" t="s">
        <v>235</v>
      </c>
    </row>
    <row r="343" spans="1:13" x14ac:dyDescent="0.25">
      <c r="A343" s="82">
        <v>2.9076</v>
      </c>
      <c r="B343" s="90">
        <v>-112.46599999999999</v>
      </c>
      <c r="C343" s="91">
        <v>38.189</v>
      </c>
      <c r="D343" s="88">
        <v>7</v>
      </c>
      <c r="E343" s="92">
        <v>1972</v>
      </c>
      <c r="F343" s="83">
        <v>6</v>
      </c>
      <c r="G343" s="83">
        <v>26</v>
      </c>
      <c r="H343" s="83">
        <v>20</v>
      </c>
      <c r="I343" s="83">
        <v>6</v>
      </c>
      <c r="J343" s="83">
        <v>51.6</v>
      </c>
      <c r="K343" s="84">
        <v>0.25600000000000001</v>
      </c>
      <c r="L343" s="89">
        <v>0.01</v>
      </c>
      <c r="M343" s="83" t="s">
        <v>235</v>
      </c>
    </row>
    <row r="344" spans="1:13" x14ac:dyDescent="0.25">
      <c r="A344" s="82">
        <v>2.8285</v>
      </c>
      <c r="B344" s="90">
        <v>-110.252</v>
      </c>
      <c r="C344" s="91">
        <v>39.276000000000003</v>
      </c>
      <c r="D344" s="88">
        <v>7</v>
      </c>
      <c r="E344" s="92">
        <v>1972</v>
      </c>
      <c r="F344" s="83">
        <v>7</v>
      </c>
      <c r="G344" s="83">
        <v>1</v>
      </c>
      <c r="H344" s="83">
        <v>20</v>
      </c>
      <c r="I344" s="83">
        <v>1</v>
      </c>
      <c r="J344" s="83">
        <v>38.1</v>
      </c>
      <c r="K344" s="84">
        <v>0.25600000000000001</v>
      </c>
      <c r="L344" s="89">
        <v>0.01</v>
      </c>
      <c r="M344" s="83" t="s">
        <v>235</v>
      </c>
    </row>
    <row r="345" spans="1:13" x14ac:dyDescent="0.25">
      <c r="A345" s="82">
        <v>2.8285</v>
      </c>
      <c r="B345" s="90">
        <v>-113.831</v>
      </c>
      <c r="C345" s="91">
        <v>37.308</v>
      </c>
      <c r="D345" s="88">
        <v>7</v>
      </c>
      <c r="E345" s="92">
        <v>1972</v>
      </c>
      <c r="F345" s="83">
        <v>7</v>
      </c>
      <c r="G345" s="83">
        <v>2</v>
      </c>
      <c r="H345" s="83">
        <v>14</v>
      </c>
      <c r="I345" s="83">
        <v>34</v>
      </c>
      <c r="J345" s="83">
        <v>20.7</v>
      </c>
      <c r="K345" s="84">
        <v>0.22900000000000001</v>
      </c>
      <c r="L345" s="89">
        <v>0.01</v>
      </c>
      <c r="M345" s="83" t="s">
        <v>235</v>
      </c>
    </row>
    <row r="346" spans="1:13" x14ac:dyDescent="0.25">
      <c r="A346" s="82">
        <v>3.2240000000000002</v>
      </c>
      <c r="B346" s="90">
        <v>-113.846</v>
      </c>
      <c r="C346" s="91">
        <v>37.335999999999999</v>
      </c>
      <c r="D346" s="88">
        <v>7</v>
      </c>
      <c r="E346" s="92">
        <v>1972</v>
      </c>
      <c r="F346" s="83">
        <v>7</v>
      </c>
      <c r="G346" s="83">
        <v>2</v>
      </c>
      <c r="H346" s="83">
        <v>20</v>
      </c>
      <c r="I346" s="83">
        <v>7</v>
      </c>
      <c r="J346" s="83">
        <v>1.1000000000000001</v>
      </c>
      <c r="K346" s="84">
        <v>0.22900000000000001</v>
      </c>
      <c r="L346" s="89">
        <v>0.01</v>
      </c>
      <c r="M346" s="83" t="s">
        <v>235</v>
      </c>
    </row>
    <row r="347" spans="1:13" x14ac:dyDescent="0.25">
      <c r="A347" s="82">
        <v>3.1448999999999998</v>
      </c>
      <c r="B347" s="90">
        <v>-111.94499999999999</v>
      </c>
      <c r="C347" s="91">
        <v>37.558</v>
      </c>
      <c r="D347" s="88">
        <v>7</v>
      </c>
      <c r="E347" s="92">
        <v>1972</v>
      </c>
      <c r="F347" s="83">
        <v>7</v>
      </c>
      <c r="G347" s="83">
        <v>13</v>
      </c>
      <c r="H347" s="83">
        <v>17</v>
      </c>
      <c r="I347" s="83">
        <v>29</v>
      </c>
      <c r="J347" s="83">
        <v>36.299999999999997</v>
      </c>
      <c r="K347" s="84">
        <v>0.25600000000000001</v>
      </c>
      <c r="L347" s="89">
        <v>0.01</v>
      </c>
      <c r="M347" s="83" t="s">
        <v>235</v>
      </c>
    </row>
    <row r="348" spans="1:13" x14ac:dyDescent="0.25">
      <c r="A348" s="82">
        <v>3.1448999999999998</v>
      </c>
      <c r="B348" s="90">
        <v>-111.61199999999999</v>
      </c>
      <c r="C348" s="91">
        <v>42.456000000000003</v>
      </c>
      <c r="D348" s="88">
        <v>7</v>
      </c>
      <c r="E348" s="92">
        <v>1972</v>
      </c>
      <c r="F348" s="83">
        <v>7</v>
      </c>
      <c r="G348" s="83">
        <v>22</v>
      </c>
      <c r="H348" s="83">
        <v>6</v>
      </c>
      <c r="I348" s="83">
        <v>5</v>
      </c>
      <c r="J348" s="83">
        <v>9.6999999999999993</v>
      </c>
      <c r="K348" s="84">
        <v>0.25600000000000001</v>
      </c>
      <c r="L348" s="89">
        <v>0.01</v>
      </c>
      <c r="M348" s="83" t="s">
        <v>235</v>
      </c>
    </row>
    <row r="349" spans="1:13" x14ac:dyDescent="0.25">
      <c r="A349" s="82">
        <v>2.8285</v>
      </c>
      <c r="B349" s="90">
        <v>-111.377</v>
      </c>
      <c r="C349" s="91">
        <v>42.765000000000001</v>
      </c>
      <c r="D349" s="88">
        <v>7</v>
      </c>
      <c r="E349" s="92">
        <v>1972</v>
      </c>
      <c r="F349" s="83">
        <v>8</v>
      </c>
      <c r="G349" s="83">
        <v>27</v>
      </c>
      <c r="H349" s="83">
        <v>21</v>
      </c>
      <c r="I349" s="83">
        <v>13</v>
      </c>
      <c r="J349" s="83">
        <v>5.8</v>
      </c>
      <c r="K349" s="84">
        <v>0.25600000000000001</v>
      </c>
      <c r="L349" s="89">
        <v>0.01</v>
      </c>
      <c r="M349" s="83" t="s">
        <v>235</v>
      </c>
    </row>
    <row r="350" spans="1:13" x14ac:dyDescent="0.25">
      <c r="A350" s="82">
        <v>3.3822000000000001</v>
      </c>
      <c r="B350" s="90">
        <v>-113.363</v>
      </c>
      <c r="C350" s="91">
        <v>37.232999999999997</v>
      </c>
      <c r="D350" s="88">
        <v>7</v>
      </c>
      <c r="E350" s="92">
        <v>1972</v>
      </c>
      <c r="F350" s="83">
        <v>9</v>
      </c>
      <c r="G350" s="83">
        <v>2</v>
      </c>
      <c r="H350" s="83">
        <v>15</v>
      </c>
      <c r="I350" s="83">
        <v>30</v>
      </c>
      <c r="J350" s="83">
        <v>35.5</v>
      </c>
      <c r="K350" s="84">
        <v>0.25600000000000001</v>
      </c>
      <c r="L350" s="89">
        <v>0.01</v>
      </c>
      <c r="M350" s="83" t="s">
        <v>235</v>
      </c>
    </row>
    <row r="351" spans="1:13" x14ac:dyDescent="0.25">
      <c r="A351" s="82">
        <v>2.8285</v>
      </c>
      <c r="B351" s="90">
        <v>-110.968</v>
      </c>
      <c r="C351" s="91">
        <v>42.280999999999999</v>
      </c>
      <c r="D351" s="88">
        <v>7</v>
      </c>
      <c r="E351" s="92">
        <v>1972</v>
      </c>
      <c r="F351" s="83">
        <v>9</v>
      </c>
      <c r="G351" s="83">
        <v>28</v>
      </c>
      <c r="H351" s="83">
        <v>3</v>
      </c>
      <c r="I351" s="83">
        <v>8</v>
      </c>
      <c r="J351" s="83">
        <v>4.5</v>
      </c>
      <c r="K351" s="84">
        <v>0.25600000000000001</v>
      </c>
      <c r="L351" s="89">
        <v>0.01</v>
      </c>
      <c r="M351" s="83" t="s">
        <v>235</v>
      </c>
    </row>
    <row r="352" spans="1:13" x14ac:dyDescent="0.25">
      <c r="A352" s="82">
        <v>2.8285</v>
      </c>
      <c r="B352" s="90">
        <v>-111.34</v>
      </c>
      <c r="C352" s="91">
        <v>40.606000000000002</v>
      </c>
      <c r="D352" s="88">
        <v>7</v>
      </c>
      <c r="E352" s="92">
        <v>1972</v>
      </c>
      <c r="F352" s="83">
        <v>10</v>
      </c>
      <c r="G352" s="83">
        <v>1</v>
      </c>
      <c r="H352" s="83">
        <v>20</v>
      </c>
      <c r="I352" s="83">
        <v>6</v>
      </c>
      <c r="J352" s="83">
        <v>26.7</v>
      </c>
      <c r="K352" s="84">
        <v>0.25600000000000001</v>
      </c>
      <c r="L352" s="89">
        <v>0.01</v>
      </c>
      <c r="M352" s="83" t="s">
        <v>235</v>
      </c>
    </row>
    <row r="353" spans="1:13" x14ac:dyDescent="0.25">
      <c r="A353" s="82">
        <v>3.2160900000000003</v>
      </c>
      <c r="B353" s="93">
        <v>-111.36</v>
      </c>
      <c r="C353" s="94">
        <v>40.53</v>
      </c>
      <c r="D353" s="95">
        <v>8</v>
      </c>
      <c r="E353" s="96">
        <v>1972</v>
      </c>
      <c r="F353" s="97">
        <v>10</v>
      </c>
      <c r="G353" s="97">
        <v>4</v>
      </c>
      <c r="H353" s="97">
        <v>23</v>
      </c>
      <c r="I353" s="97">
        <v>50</v>
      </c>
      <c r="J353" s="97">
        <v>19.5</v>
      </c>
      <c r="K353" s="84">
        <v>0.23200000000000001</v>
      </c>
      <c r="L353" s="89">
        <v>0.01</v>
      </c>
      <c r="M353" s="83" t="s">
        <v>235</v>
      </c>
    </row>
    <row r="354" spans="1:13" x14ac:dyDescent="0.25">
      <c r="A354" s="82">
        <v>3.0657999999999999</v>
      </c>
      <c r="B354" s="90">
        <v>-113.262</v>
      </c>
      <c r="C354" s="91">
        <v>37.700000000000003</v>
      </c>
      <c r="D354" s="88">
        <v>7</v>
      </c>
      <c r="E354" s="92">
        <v>1972</v>
      </c>
      <c r="F354" s="83">
        <v>10</v>
      </c>
      <c r="G354" s="83">
        <v>6</v>
      </c>
      <c r="H354" s="83">
        <v>8</v>
      </c>
      <c r="I354" s="83">
        <v>28</v>
      </c>
      <c r="J354" s="83">
        <v>44.5</v>
      </c>
      <c r="K354" s="84">
        <v>0.25600000000000001</v>
      </c>
      <c r="L354" s="89">
        <v>0.01</v>
      </c>
      <c r="M354" s="83" t="s">
        <v>235</v>
      </c>
    </row>
    <row r="355" spans="1:13" x14ac:dyDescent="0.25">
      <c r="A355" s="82">
        <v>2.9867000000000004</v>
      </c>
      <c r="B355" s="90">
        <v>-113.297</v>
      </c>
      <c r="C355" s="91">
        <v>37.598999999999997</v>
      </c>
      <c r="D355" s="88">
        <v>7</v>
      </c>
      <c r="E355" s="92">
        <v>1972</v>
      </c>
      <c r="F355" s="83">
        <v>10</v>
      </c>
      <c r="G355" s="83">
        <v>6</v>
      </c>
      <c r="H355" s="83">
        <v>12</v>
      </c>
      <c r="I355" s="83">
        <v>11</v>
      </c>
      <c r="J355" s="83">
        <v>8.6999999999999993</v>
      </c>
      <c r="K355" s="84">
        <v>0.25600000000000001</v>
      </c>
      <c r="L355" s="89">
        <v>0.01</v>
      </c>
      <c r="M355" s="83" t="s">
        <v>235</v>
      </c>
    </row>
    <row r="356" spans="1:13" x14ac:dyDescent="0.25">
      <c r="A356" s="82">
        <v>3.5404</v>
      </c>
      <c r="B356" s="90">
        <v>-111.01600000000001</v>
      </c>
      <c r="C356" s="91">
        <v>40.420999999999999</v>
      </c>
      <c r="D356" s="88">
        <v>7</v>
      </c>
      <c r="E356" s="92">
        <v>1972</v>
      </c>
      <c r="F356" s="83">
        <v>10</v>
      </c>
      <c r="G356" s="83">
        <v>16</v>
      </c>
      <c r="H356" s="83">
        <v>21</v>
      </c>
      <c r="I356" s="83">
        <v>49</v>
      </c>
      <c r="J356" s="83">
        <v>31.2</v>
      </c>
      <c r="K356" s="84">
        <v>0.22900000000000001</v>
      </c>
      <c r="L356" s="89">
        <v>0.01</v>
      </c>
      <c r="M356" s="83" t="s">
        <v>235</v>
      </c>
    </row>
    <row r="357" spans="1:13" x14ac:dyDescent="0.25">
      <c r="A357" s="82">
        <v>3.1448999999999998</v>
      </c>
      <c r="B357" s="90">
        <v>-112.93</v>
      </c>
      <c r="C357" s="91">
        <v>37.685000000000002</v>
      </c>
      <c r="D357" s="88">
        <v>7</v>
      </c>
      <c r="E357" s="92">
        <v>1972</v>
      </c>
      <c r="F357" s="83">
        <v>10</v>
      </c>
      <c r="G357" s="83">
        <v>17</v>
      </c>
      <c r="H357" s="83">
        <v>23</v>
      </c>
      <c r="I357" s="83">
        <v>34</v>
      </c>
      <c r="J357" s="83">
        <v>57.6</v>
      </c>
      <c r="K357" s="84">
        <v>0.25600000000000001</v>
      </c>
      <c r="L357" s="89">
        <v>0.01</v>
      </c>
      <c r="M357" s="83" t="s">
        <v>235</v>
      </c>
    </row>
    <row r="358" spans="1:13" x14ac:dyDescent="0.25">
      <c r="A358" s="82">
        <v>3.6115900000000001</v>
      </c>
      <c r="B358" s="90">
        <v>-114.889</v>
      </c>
      <c r="C358" s="91">
        <v>37.222999999999999</v>
      </c>
      <c r="D358" s="88">
        <v>5</v>
      </c>
      <c r="E358" s="92">
        <v>1972</v>
      </c>
      <c r="F358" s="83">
        <v>10</v>
      </c>
      <c r="G358" s="83">
        <v>28</v>
      </c>
      <c r="H358" s="83">
        <v>19</v>
      </c>
      <c r="I358" s="83">
        <v>1</v>
      </c>
      <c r="J358" s="83">
        <v>24.9</v>
      </c>
      <c r="K358" s="84">
        <v>0.23</v>
      </c>
      <c r="L358" s="89">
        <v>0.01</v>
      </c>
      <c r="M358" s="83" t="s">
        <v>235</v>
      </c>
    </row>
    <row r="359" spans="1:13" x14ac:dyDescent="0.25">
      <c r="A359" s="82">
        <v>3.4533900000000002</v>
      </c>
      <c r="B359" s="90">
        <v>-114.843</v>
      </c>
      <c r="C359" s="91">
        <v>37.253</v>
      </c>
      <c r="D359" s="88">
        <v>5</v>
      </c>
      <c r="E359" s="92">
        <v>1972</v>
      </c>
      <c r="F359" s="83">
        <v>10</v>
      </c>
      <c r="G359" s="83">
        <v>29</v>
      </c>
      <c r="H359" s="83">
        <v>11</v>
      </c>
      <c r="I359" s="83">
        <v>35</v>
      </c>
      <c r="J359" s="83">
        <v>6.6</v>
      </c>
      <c r="K359" s="84">
        <v>0.23</v>
      </c>
      <c r="L359" s="89">
        <v>0.01</v>
      </c>
      <c r="M359" s="83" t="s">
        <v>235</v>
      </c>
    </row>
    <row r="360" spans="1:13" x14ac:dyDescent="0.25">
      <c r="A360" s="82">
        <v>3.3742900000000002</v>
      </c>
      <c r="B360" s="90">
        <v>-114.819</v>
      </c>
      <c r="C360" s="91">
        <v>37.235999999999997</v>
      </c>
      <c r="D360" s="88">
        <v>5</v>
      </c>
      <c r="E360" s="92">
        <v>1972</v>
      </c>
      <c r="F360" s="83">
        <v>10</v>
      </c>
      <c r="G360" s="83">
        <v>29</v>
      </c>
      <c r="H360" s="83">
        <v>20</v>
      </c>
      <c r="I360" s="83">
        <v>27</v>
      </c>
      <c r="J360" s="83">
        <v>3.5</v>
      </c>
      <c r="K360" s="84">
        <v>0.23</v>
      </c>
      <c r="L360" s="89">
        <v>0.01</v>
      </c>
      <c r="M360" s="83" t="s">
        <v>235</v>
      </c>
    </row>
    <row r="361" spans="1:13" x14ac:dyDescent="0.25">
      <c r="A361" s="82">
        <v>3.6986000000000003</v>
      </c>
      <c r="B361" s="90">
        <v>-112.77</v>
      </c>
      <c r="C361" s="91">
        <v>37.531999999999996</v>
      </c>
      <c r="D361" s="88">
        <v>7</v>
      </c>
      <c r="E361" s="92">
        <v>1972</v>
      </c>
      <c r="F361" s="83">
        <v>11</v>
      </c>
      <c r="G361" s="83">
        <v>16</v>
      </c>
      <c r="H361" s="83">
        <v>2</v>
      </c>
      <c r="I361" s="83">
        <v>17</v>
      </c>
      <c r="J361" s="83">
        <v>45.2</v>
      </c>
      <c r="K361" s="84">
        <v>0.22900000000000001</v>
      </c>
      <c r="L361" s="89">
        <v>0.01</v>
      </c>
      <c r="M361" s="83" t="s">
        <v>235</v>
      </c>
    </row>
    <row r="362" spans="1:13" x14ac:dyDescent="0.25">
      <c r="A362" s="82">
        <v>3.9359000000000002</v>
      </c>
      <c r="B362" s="90">
        <v>-111.02500000000001</v>
      </c>
      <c r="C362" s="91">
        <v>42.804000000000002</v>
      </c>
      <c r="D362" s="88">
        <v>0</v>
      </c>
      <c r="E362" s="92">
        <v>1972</v>
      </c>
      <c r="F362" s="83">
        <v>11</v>
      </c>
      <c r="G362" s="83">
        <v>24</v>
      </c>
      <c r="H362" s="83">
        <v>5</v>
      </c>
      <c r="I362" s="83">
        <v>35</v>
      </c>
      <c r="J362" s="83">
        <v>58.6</v>
      </c>
      <c r="K362" s="84">
        <v>0.22900000000000001</v>
      </c>
      <c r="L362" s="89">
        <v>0.01</v>
      </c>
      <c r="M362" s="83" t="s">
        <v>235</v>
      </c>
    </row>
    <row r="363" spans="1:13" x14ac:dyDescent="0.25">
      <c r="A363" s="82">
        <v>3.0657999999999999</v>
      </c>
      <c r="B363" s="90">
        <v>-111.149</v>
      </c>
      <c r="C363" s="91">
        <v>42.637999999999998</v>
      </c>
      <c r="D363" s="88">
        <v>7</v>
      </c>
      <c r="E363" s="92">
        <v>1972</v>
      </c>
      <c r="F363" s="83">
        <v>12</v>
      </c>
      <c r="G363" s="83">
        <v>11</v>
      </c>
      <c r="H363" s="83">
        <v>3</v>
      </c>
      <c r="I363" s="83">
        <v>11</v>
      </c>
      <c r="J363" s="83">
        <v>53.4</v>
      </c>
      <c r="K363" s="84">
        <v>0.25600000000000001</v>
      </c>
      <c r="L363" s="89">
        <v>0.01</v>
      </c>
      <c r="M363" s="83" t="s">
        <v>235</v>
      </c>
    </row>
    <row r="364" spans="1:13" x14ac:dyDescent="0.25">
      <c r="A364" s="82">
        <v>2.7414900000000002</v>
      </c>
      <c r="B364" s="93">
        <v>-113.79</v>
      </c>
      <c r="C364" s="94">
        <v>37.35</v>
      </c>
      <c r="D364" s="95">
        <v>5</v>
      </c>
      <c r="E364" s="96">
        <v>1973</v>
      </c>
      <c r="F364" s="97">
        <v>1</v>
      </c>
      <c r="G364" s="97">
        <v>22</v>
      </c>
      <c r="H364" s="97">
        <v>8</v>
      </c>
      <c r="I364" s="97">
        <v>7</v>
      </c>
      <c r="J364" s="97">
        <v>18.899999999999999</v>
      </c>
      <c r="K364" s="84">
        <v>0.23200000000000001</v>
      </c>
      <c r="L364" s="89">
        <v>0.01</v>
      </c>
      <c r="M364" s="83" t="s">
        <v>235</v>
      </c>
    </row>
    <row r="365" spans="1:13" x14ac:dyDescent="0.25">
      <c r="A365" s="82">
        <v>3.2240000000000002</v>
      </c>
      <c r="B365" s="90">
        <v>-112.965</v>
      </c>
      <c r="C365" s="91">
        <v>37.192</v>
      </c>
      <c r="D365" s="88">
        <v>7</v>
      </c>
      <c r="E365" s="92">
        <v>1973</v>
      </c>
      <c r="F365" s="83">
        <v>1</v>
      </c>
      <c r="G365" s="83">
        <v>22</v>
      </c>
      <c r="H365" s="83">
        <v>10</v>
      </c>
      <c r="I365" s="83">
        <v>24</v>
      </c>
      <c r="J365" s="83">
        <v>55.9</v>
      </c>
      <c r="K365" s="84">
        <v>0.25600000000000001</v>
      </c>
      <c r="L365" s="89">
        <v>0.01</v>
      </c>
      <c r="M365" s="83" t="s">
        <v>235</v>
      </c>
    </row>
    <row r="366" spans="1:13" x14ac:dyDescent="0.25">
      <c r="A366" s="82">
        <v>2.9867000000000004</v>
      </c>
      <c r="B366" s="90">
        <v>-111.855</v>
      </c>
      <c r="C366" s="91">
        <v>39.902000000000001</v>
      </c>
      <c r="D366" s="88">
        <v>7</v>
      </c>
      <c r="E366" s="92">
        <v>1973</v>
      </c>
      <c r="F366" s="83">
        <v>2</v>
      </c>
      <c r="G366" s="83">
        <v>6</v>
      </c>
      <c r="H366" s="83">
        <v>10</v>
      </c>
      <c r="I366" s="83">
        <v>23</v>
      </c>
      <c r="J366" s="83">
        <v>59.5</v>
      </c>
      <c r="K366" s="84">
        <v>0.25600000000000001</v>
      </c>
      <c r="L366" s="89">
        <v>0.01</v>
      </c>
      <c r="M366" s="83" t="s">
        <v>235</v>
      </c>
    </row>
    <row r="367" spans="1:13" x14ac:dyDescent="0.25">
      <c r="A367" s="82">
        <v>3.4533900000000002</v>
      </c>
      <c r="B367" s="90">
        <v>-110.425</v>
      </c>
      <c r="C367" s="91">
        <v>36.43</v>
      </c>
      <c r="D367" s="88">
        <v>5</v>
      </c>
      <c r="E367" s="92">
        <v>1973</v>
      </c>
      <c r="F367" s="83">
        <v>2</v>
      </c>
      <c r="G367" s="83">
        <v>9</v>
      </c>
      <c r="H367" s="83">
        <v>17</v>
      </c>
      <c r="I367" s="83">
        <v>38</v>
      </c>
      <c r="J367" s="83">
        <v>37</v>
      </c>
      <c r="K367" s="84">
        <v>0.23</v>
      </c>
      <c r="L367" s="89">
        <v>0.01</v>
      </c>
      <c r="M367" s="83" t="s">
        <v>235</v>
      </c>
    </row>
    <row r="368" spans="1:13" x14ac:dyDescent="0.25">
      <c r="A368" s="82">
        <v>3.0657999999999999</v>
      </c>
      <c r="B368" s="90">
        <v>-112.83199999999999</v>
      </c>
      <c r="C368" s="91">
        <v>38.055999999999997</v>
      </c>
      <c r="D368" s="88">
        <v>7</v>
      </c>
      <c r="E368" s="92">
        <v>1973</v>
      </c>
      <c r="F368" s="83">
        <v>2</v>
      </c>
      <c r="G368" s="83">
        <v>10</v>
      </c>
      <c r="H368" s="83">
        <v>16</v>
      </c>
      <c r="I368" s="83">
        <v>32</v>
      </c>
      <c r="J368" s="83">
        <v>36.799999999999997</v>
      </c>
      <c r="K368" s="84">
        <v>0.25600000000000001</v>
      </c>
      <c r="L368" s="89">
        <v>0.01</v>
      </c>
      <c r="M368" s="83" t="s">
        <v>235</v>
      </c>
    </row>
    <row r="369" spans="1:13" x14ac:dyDescent="0.25">
      <c r="A369" s="82">
        <v>2.8285</v>
      </c>
      <c r="B369" s="90">
        <v>-113.02200000000001</v>
      </c>
      <c r="C369" s="91">
        <v>38.113</v>
      </c>
      <c r="D369" s="83">
        <v>7</v>
      </c>
      <c r="E369" s="83">
        <v>1973</v>
      </c>
      <c r="F369" s="83">
        <v>2</v>
      </c>
      <c r="G369" s="83">
        <v>13</v>
      </c>
      <c r="H369" s="83">
        <v>12</v>
      </c>
      <c r="I369" s="83">
        <v>54</v>
      </c>
      <c r="J369" s="83">
        <v>47.49</v>
      </c>
      <c r="K369" s="84">
        <v>0.25600000000000001</v>
      </c>
      <c r="L369" s="89">
        <v>0.01</v>
      </c>
      <c r="M369" s="83" t="s">
        <v>235</v>
      </c>
    </row>
    <row r="370" spans="1:13" x14ac:dyDescent="0.25">
      <c r="A370" s="82">
        <v>2.8285</v>
      </c>
      <c r="B370" s="90">
        <v>-113.07899999999999</v>
      </c>
      <c r="C370" s="91">
        <v>38.072000000000003</v>
      </c>
      <c r="D370" s="88">
        <v>7</v>
      </c>
      <c r="E370" s="92">
        <v>1973</v>
      </c>
      <c r="F370" s="83">
        <v>2</v>
      </c>
      <c r="G370" s="83">
        <v>14</v>
      </c>
      <c r="H370" s="83">
        <v>4</v>
      </c>
      <c r="I370" s="83">
        <v>0</v>
      </c>
      <c r="J370" s="83">
        <v>50.4</v>
      </c>
      <c r="K370" s="84">
        <v>0.22900000000000001</v>
      </c>
      <c r="L370" s="89">
        <v>0.01</v>
      </c>
      <c r="M370" s="83" t="s">
        <v>235</v>
      </c>
    </row>
    <row r="371" spans="1:13" x14ac:dyDescent="0.25">
      <c r="A371" s="82">
        <v>2.9867000000000004</v>
      </c>
      <c r="B371" s="90">
        <v>-113.14</v>
      </c>
      <c r="C371" s="91">
        <v>38.094000000000001</v>
      </c>
      <c r="D371" s="88">
        <v>7</v>
      </c>
      <c r="E371" s="92">
        <v>1973</v>
      </c>
      <c r="F371" s="83">
        <v>2</v>
      </c>
      <c r="G371" s="83">
        <v>14</v>
      </c>
      <c r="H371" s="83">
        <v>4</v>
      </c>
      <c r="I371" s="83">
        <v>26</v>
      </c>
      <c r="J371" s="83">
        <v>29.5</v>
      </c>
      <c r="K371" s="84">
        <v>0.22900000000000001</v>
      </c>
      <c r="L371" s="89">
        <v>0.01</v>
      </c>
      <c r="M371" s="83" t="s">
        <v>235</v>
      </c>
    </row>
    <row r="372" spans="1:13" x14ac:dyDescent="0.25">
      <c r="A372" s="82">
        <v>3.4613</v>
      </c>
      <c r="B372" s="90">
        <v>-113.176</v>
      </c>
      <c r="C372" s="91">
        <v>38.097999999999999</v>
      </c>
      <c r="D372" s="88">
        <v>7</v>
      </c>
      <c r="E372" s="92">
        <v>1973</v>
      </c>
      <c r="F372" s="83">
        <v>2</v>
      </c>
      <c r="G372" s="83">
        <v>18</v>
      </c>
      <c r="H372" s="83">
        <v>9</v>
      </c>
      <c r="I372" s="83">
        <v>31</v>
      </c>
      <c r="J372" s="83">
        <v>39.6</v>
      </c>
      <c r="K372" s="84">
        <v>0.22900000000000001</v>
      </c>
      <c r="L372" s="89">
        <v>0.01</v>
      </c>
      <c r="M372" s="83" t="s">
        <v>235</v>
      </c>
    </row>
    <row r="373" spans="1:13" x14ac:dyDescent="0.25">
      <c r="A373" s="82">
        <v>3.4613</v>
      </c>
      <c r="B373" s="90">
        <v>-113.146</v>
      </c>
      <c r="C373" s="91">
        <v>38.127000000000002</v>
      </c>
      <c r="D373" s="88">
        <v>7</v>
      </c>
      <c r="E373" s="92">
        <v>1973</v>
      </c>
      <c r="F373" s="83">
        <v>3</v>
      </c>
      <c r="G373" s="83">
        <v>10</v>
      </c>
      <c r="H373" s="83">
        <v>5</v>
      </c>
      <c r="I373" s="83">
        <v>3</v>
      </c>
      <c r="J373" s="83">
        <v>9.1999999999999993</v>
      </c>
      <c r="K373" s="84">
        <v>0.22900000000000001</v>
      </c>
      <c r="L373" s="89">
        <v>0.01</v>
      </c>
      <c r="M373" s="83" t="s">
        <v>235</v>
      </c>
    </row>
    <row r="374" spans="1:13" x14ac:dyDescent="0.25">
      <c r="A374" s="82">
        <v>4.1732000000000005</v>
      </c>
      <c r="B374" s="93">
        <v>-112.631</v>
      </c>
      <c r="C374" s="94">
        <v>42.042999999999999</v>
      </c>
      <c r="D374" s="95">
        <v>7</v>
      </c>
      <c r="E374" s="96">
        <v>1973</v>
      </c>
      <c r="F374" s="97">
        <v>4</v>
      </c>
      <c r="G374" s="97">
        <v>14</v>
      </c>
      <c r="H374" s="97">
        <v>6</v>
      </c>
      <c r="I374" s="97">
        <v>45</v>
      </c>
      <c r="J374" s="97">
        <v>46.5</v>
      </c>
      <c r="K374" s="84">
        <v>0.22900000000000001</v>
      </c>
      <c r="L374" s="89">
        <v>0.01</v>
      </c>
      <c r="M374" s="83" t="s">
        <v>235</v>
      </c>
    </row>
    <row r="375" spans="1:13" x14ac:dyDescent="0.25">
      <c r="A375" s="82">
        <v>3.3031000000000001</v>
      </c>
      <c r="B375" s="90">
        <v>-113.523</v>
      </c>
      <c r="C375" s="91">
        <v>37.951000000000001</v>
      </c>
      <c r="D375" s="88">
        <v>7</v>
      </c>
      <c r="E375" s="92">
        <v>1973</v>
      </c>
      <c r="F375" s="83">
        <v>5</v>
      </c>
      <c r="G375" s="83">
        <v>20</v>
      </c>
      <c r="H375" s="83">
        <v>16</v>
      </c>
      <c r="I375" s="83">
        <v>20</v>
      </c>
      <c r="J375" s="83">
        <v>6.6</v>
      </c>
      <c r="K375" s="84">
        <v>0.22900000000000001</v>
      </c>
      <c r="L375" s="89">
        <v>0.01</v>
      </c>
      <c r="M375" s="83" t="s">
        <v>235</v>
      </c>
    </row>
    <row r="376" spans="1:13" x14ac:dyDescent="0.25">
      <c r="A376" s="82">
        <v>2.9867000000000004</v>
      </c>
      <c r="B376" s="90">
        <v>-111.42700000000001</v>
      </c>
      <c r="C376" s="91">
        <v>39.098999999999997</v>
      </c>
      <c r="D376" s="88">
        <v>7</v>
      </c>
      <c r="E376" s="92">
        <v>1973</v>
      </c>
      <c r="F376" s="83">
        <v>7</v>
      </c>
      <c r="G376" s="83">
        <v>16</v>
      </c>
      <c r="H376" s="83">
        <v>6</v>
      </c>
      <c r="I376" s="83">
        <v>36</v>
      </c>
      <c r="J376" s="83">
        <v>42.1</v>
      </c>
      <c r="K376" s="84">
        <v>0.22900000000000001</v>
      </c>
      <c r="L376" s="89">
        <v>0.01</v>
      </c>
      <c r="M376" s="83" t="s">
        <v>235</v>
      </c>
    </row>
    <row r="377" spans="1:13" x14ac:dyDescent="0.25">
      <c r="A377" s="82">
        <v>3.1448999999999998</v>
      </c>
      <c r="B377" s="90">
        <v>-112.41500000000001</v>
      </c>
      <c r="C377" s="91">
        <v>41.93</v>
      </c>
      <c r="D377" s="88">
        <v>7</v>
      </c>
      <c r="E377" s="92">
        <v>1973</v>
      </c>
      <c r="F377" s="83">
        <v>7</v>
      </c>
      <c r="G377" s="83">
        <v>22</v>
      </c>
      <c r="H377" s="83">
        <v>12</v>
      </c>
      <c r="I377" s="83">
        <v>35</v>
      </c>
      <c r="J377" s="83">
        <v>52.8</v>
      </c>
      <c r="K377" s="84">
        <v>0.25600000000000001</v>
      </c>
      <c r="L377" s="89">
        <v>0.01</v>
      </c>
      <c r="M377" s="83" t="s">
        <v>235</v>
      </c>
    </row>
    <row r="378" spans="1:13" x14ac:dyDescent="0.25">
      <c r="A378" s="82">
        <v>2.9867000000000004</v>
      </c>
      <c r="B378" s="90">
        <v>-111.43300000000001</v>
      </c>
      <c r="C378" s="91">
        <v>40.283999999999999</v>
      </c>
      <c r="D378" s="88">
        <v>7</v>
      </c>
      <c r="E378" s="92">
        <v>1973</v>
      </c>
      <c r="F378" s="83">
        <v>8</v>
      </c>
      <c r="G378" s="83">
        <v>19</v>
      </c>
      <c r="H378" s="83">
        <v>19</v>
      </c>
      <c r="I378" s="83">
        <v>13</v>
      </c>
      <c r="J378" s="83">
        <v>4.8</v>
      </c>
      <c r="K378" s="84">
        <v>0.25600000000000001</v>
      </c>
      <c r="L378" s="89">
        <v>0.01</v>
      </c>
      <c r="M378" s="83" t="s">
        <v>235</v>
      </c>
    </row>
    <row r="379" spans="1:13" x14ac:dyDescent="0.25">
      <c r="A379" s="82">
        <v>3.6194999999999999</v>
      </c>
      <c r="B379" s="90">
        <v>-111.16</v>
      </c>
      <c r="C379" s="91">
        <v>42.732999999999997</v>
      </c>
      <c r="D379" s="88">
        <v>0</v>
      </c>
      <c r="E379" s="92">
        <v>1973</v>
      </c>
      <c r="F379" s="83">
        <v>10</v>
      </c>
      <c r="G379" s="83">
        <v>27</v>
      </c>
      <c r="H379" s="83">
        <v>0</v>
      </c>
      <c r="I379" s="83">
        <v>44</v>
      </c>
      <c r="J379" s="83">
        <v>6.9</v>
      </c>
      <c r="K379" s="84">
        <v>0.25600000000000001</v>
      </c>
      <c r="L379" s="89">
        <v>0.01</v>
      </c>
      <c r="M379" s="83" t="s">
        <v>235</v>
      </c>
    </row>
    <row r="380" spans="1:13" x14ac:dyDescent="0.25">
      <c r="A380" s="82">
        <v>3.5404</v>
      </c>
      <c r="B380" s="90">
        <v>-112.67700000000001</v>
      </c>
      <c r="C380" s="91">
        <v>41.996000000000002</v>
      </c>
      <c r="D380" s="88">
        <v>7</v>
      </c>
      <c r="E380" s="92">
        <v>1973</v>
      </c>
      <c r="F380" s="83">
        <v>11</v>
      </c>
      <c r="G380" s="83">
        <v>20</v>
      </c>
      <c r="H380" s="83">
        <v>23</v>
      </c>
      <c r="I380" s="83">
        <v>36</v>
      </c>
      <c r="J380" s="83">
        <v>30.3</v>
      </c>
      <c r="K380" s="84">
        <v>0.22900000000000001</v>
      </c>
      <c r="L380" s="89">
        <v>0.01</v>
      </c>
      <c r="M380" s="83" t="s">
        <v>235</v>
      </c>
    </row>
    <row r="381" spans="1:13" x14ac:dyDescent="0.25">
      <c r="A381" s="82">
        <v>2.9867000000000004</v>
      </c>
      <c r="B381" s="90">
        <v>-112.68300000000001</v>
      </c>
      <c r="C381" s="91">
        <v>41.965000000000003</v>
      </c>
      <c r="D381" s="88">
        <v>7</v>
      </c>
      <c r="E381" s="92">
        <v>1973</v>
      </c>
      <c r="F381" s="83">
        <v>11</v>
      </c>
      <c r="G381" s="83">
        <v>20</v>
      </c>
      <c r="H381" s="83">
        <v>23</v>
      </c>
      <c r="I381" s="83">
        <v>47</v>
      </c>
      <c r="J381" s="83">
        <v>44.5</v>
      </c>
      <c r="K381" s="84">
        <v>0.25600000000000001</v>
      </c>
      <c r="L381" s="89">
        <v>0.01</v>
      </c>
      <c r="M381" s="83" t="s">
        <v>235</v>
      </c>
    </row>
    <row r="382" spans="1:13" x14ac:dyDescent="0.25">
      <c r="A382" s="82">
        <v>2.8285</v>
      </c>
      <c r="B382" s="90">
        <v>-112.70399999999999</v>
      </c>
      <c r="C382" s="91">
        <v>41.926000000000002</v>
      </c>
      <c r="D382" s="88">
        <v>7</v>
      </c>
      <c r="E382" s="92">
        <v>1973</v>
      </c>
      <c r="F382" s="83">
        <v>11</v>
      </c>
      <c r="G382" s="83">
        <v>21</v>
      </c>
      <c r="H382" s="83">
        <v>0</v>
      </c>
      <c r="I382" s="83">
        <v>37</v>
      </c>
      <c r="J382" s="83">
        <v>46.2</v>
      </c>
      <c r="K382" s="84">
        <v>0.25600000000000001</v>
      </c>
      <c r="L382" s="89">
        <v>0.01</v>
      </c>
      <c r="M382" s="83" t="s">
        <v>235</v>
      </c>
    </row>
    <row r="383" spans="1:13" x14ac:dyDescent="0.25">
      <c r="A383" s="82">
        <v>2.9867000000000004</v>
      </c>
      <c r="B383" s="90">
        <v>-112.777</v>
      </c>
      <c r="C383" s="91">
        <v>42.003999999999998</v>
      </c>
      <c r="D383" s="88">
        <v>7</v>
      </c>
      <c r="E383" s="92">
        <v>1973</v>
      </c>
      <c r="F383" s="83">
        <v>12</v>
      </c>
      <c r="G383" s="83">
        <v>3</v>
      </c>
      <c r="H383" s="83">
        <v>18</v>
      </c>
      <c r="I383" s="83">
        <v>42</v>
      </c>
      <c r="J383" s="83">
        <v>47.3</v>
      </c>
      <c r="K383" s="84">
        <v>0.25600000000000001</v>
      </c>
      <c r="L383" s="89">
        <v>0.01</v>
      </c>
      <c r="M383" s="83" t="s">
        <v>235</v>
      </c>
    </row>
    <row r="384" spans="1:13" x14ac:dyDescent="0.25">
      <c r="A384" s="82">
        <v>3.1448999999999998</v>
      </c>
      <c r="B384" s="90">
        <v>-112.819</v>
      </c>
      <c r="C384" s="91">
        <v>42.006</v>
      </c>
      <c r="D384" s="88">
        <v>7</v>
      </c>
      <c r="E384" s="92">
        <v>1973</v>
      </c>
      <c r="F384" s="83">
        <v>12</v>
      </c>
      <c r="G384" s="83">
        <v>3</v>
      </c>
      <c r="H384" s="83">
        <v>20</v>
      </c>
      <c r="I384" s="83">
        <v>59</v>
      </c>
      <c r="J384" s="83">
        <v>58.2</v>
      </c>
      <c r="K384" s="84">
        <v>0.25600000000000001</v>
      </c>
      <c r="L384" s="89">
        <v>0.01</v>
      </c>
      <c r="M384" s="83" t="s">
        <v>235</v>
      </c>
    </row>
    <row r="385" spans="1:13" x14ac:dyDescent="0.25">
      <c r="A385" s="82">
        <v>3.1369900000000004</v>
      </c>
      <c r="B385" s="93">
        <v>-113.03</v>
      </c>
      <c r="C385" s="94">
        <v>37.71</v>
      </c>
      <c r="D385" s="95">
        <v>5</v>
      </c>
      <c r="E385" s="96">
        <v>1974</v>
      </c>
      <c r="F385" s="97">
        <v>4</v>
      </c>
      <c r="G385" s="97">
        <v>29</v>
      </c>
      <c r="H385" s="97">
        <v>5</v>
      </c>
      <c r="I385" s="97">
        <v>44</v>
      </c>
      <c r="J385" s="97">
        <v>35.700000000000003</v>
      </c>
      <c r="K385" s="84">
        <v>0.23200000000000001</v>
      </c>
      <c r="L385" s="89">
        <v>0.01</v>
      </c>
      <c r="M385" s="83" t="s">
        <v>235</v>
      </c>
    </row>
    <row r="386" spans="1:13" x14ac:dyDescent="0.25">
      <c r="A386" s="82">
        <v>3.2951900000000003</v>
      </c>
      <c r="B386" s="93">
        <v>-112.98</v>
      </c>
      <c r="C386" s="94">
        <v>37.81</v>
      </c>
      <c r="D386" s="95">
        <v>5</v>
      </c>
      <c r="E386" s="96">
        <v>1974</v>
      </c>
      <c r="F386" s="97">
        <v>4</v>
      </c>
      <c r="G386" s="97">
        <v>29</v>
      </c>
      <c r="H386" s="97">
        <v>7</v>
      </c>
      <c r="I386" s="97">
        <v>35</v>
      </c>
      <c r="J386" s="97">
        <v>51.8</v>
      </c>
      <c r="K386" s="84">
        <v>0.23200000000000001</v>
      </c>
      <c r="L386" s="89">
        <v>0.01</v>
      </c>
      <c r="M386" s="83" t="s">
        <v>235</v>
      </c>
    </row>
    <row r="387" spans="1:13" x14ac:dyDescent="0.25">
      <c r="A387" s="82">
        <v>2.9867000000000004</v>
      </c>
      <c r="B387" s="90">
        <v>-111.48399999999999</v>
      </c>
      <c r="C387" s="91">
        <v>39.021000000000001</v>
      </c>
      <c r="D387" s="88">
        <v>7</v>
      </c>
      <c r="E387" s="92">
        <v>1974</v>
      </c>
      <c r="F387" s="83">
        <v>5</v>
      </c>
      <c r="G387" s="83">
        <v>29</v>
      </c>
      <c r="H387" s="83">
        <v>7</v>
      </c>
      <c r="I387" s="83">
        <v>20</v>
      </c>
      <c r="J387" s="83">
        <v>19.5</v>
      </c>
      <c r="K387" s="84">
        <v>0.25600000000000001</v>
      </c>
      <c r="L387" s="89">
        <v>0.01</v>
      </c>
      <c r="M387" s="83" t="s">
        <v>235</v>
      </c>
    </row>
    <row r="388" spans="1:13" x14ac:dyDescent="0.25">
      <c r="A388" s="82">
        <v>2.9867000000000004</v>
      </c>
      <c r="B388" s="90">
        <v>-112.131</v>
      </c>
      <c r="C388" s="91">
        <v>39.432000000000002</v>
      </c>
      <c r="D388" s="88">
        <v>7</v>
      </c>
      <c r="E388" s="92">
        <v>1974</v>
      </c>
      <c r="F388" s="83">
        <v>7</v>
      </c>
      <c r="G388" s="83">
        <v>12</v>
      </c>
      <c r="H388" s="83">
        <v>8</v>
      </c>
      <c r="I388" s="83">
        <v>36</v>
      </c>
      <c r="J388" s="83">
        <v>4.7</v>
      </c>
      <c r="K388" s="84">
        <v>0.22900000000000001</v>
      </c>
      <c r="L388" s="89">
        <v>0.01</v>
      </c>
      <c r="M388" s="83" t="s">
        <v>235</v>
      </c>
    </row>
    <row r="389" spans="1:13" x14ac:dyDescent="0.25">
      <c r="A389" s="82">
        <v>2.9867000000000004</v>
      </c>
      <c r="B389" s="90">
        <v>-111.999</v>
      </c>
      <c r="C389" s="91">
        <v>38.688000000000002</v>
      </c>
      <c r="D389" s="88">
        <v>7</v>
      </c>
      <c r="E389" s="92">
        <v>1974</v>
      </c>
      <c r="F389" s="83">
        <v>8</v>
      </c>
      <c r="G389" s="83">
        <v>14</v>
      </c>
      <c r="H389" s="83">
        <v>14</v>
      </c>
      <c r="I389" s="83">
        <v>31</v>
      </c>
      <c r="J389" s="83">
        <v>31</v>
      </c>
      <c r="K389" s="84">
        <v>0.25600000000000001</v>
      </c>
      <c r="L389" s="89">
        <v>0.01</v>
      </c>
      <c r="M389" s="83" t="s">
        <v>235</v>
      </c>
    </row>
    <row r="390" spans="1:13" x14ac:dyDescent="0.25">
      <c r="A390" s="82">
        <v>2.8285</v>
      </c>
      <c r="B390" s="90">
        <v>-112.366</v>
      </c>
      <c r="C390" s="91">
        <v>41.936</v>
      </c>
      <c r="D390" s="88">
        <v>7</v>
      </c>
      <c r="E390" s="92">
        <v>1974</v>
      </c>
      <c r="F390" s="83">
        <v>9</v>
      </c>
      <c r="G390" s="83">
        <v>16</v>
      </c>
      <c r="H390" s="83">
        <v>4</v>
      </c>
      <c r="I390" s="83">
        <v>7</v>
      </c>
      <c r="J390" s="83">
        <v>20.9</v>
      </c>
      <c r="K390" s="84">
        <v>0.25600000000000001</v>
      </c>
      <c r="L390" s="89">
        <v>0.01</v>
      </c>
      <c r="M390" s="83" t="s">
        <v>235</v>
      </c>
    </row>
    <row r="391" spans="1:13" x14ac:dyDescent="0.25">
      <c r="A391" s="82">
        <v>3.0657999999999999</v>
      </c>
      <c r="B391" s="90">
        <v>-112.545</v>
      </c>
      <c r="C391" s="91">
        <v>38.704999999999998</v>
      </c>
      <c r="D391" s="88">
        <v>7</v>
      </c>
      <c r="E391" s="92">
        <v>1974</v>
      </c>
      <c r="F391" s="83">
        <v>9</v>
      </c>
      <c r="G391" s="83">
        <v>16</v>
      </c>
      <c r="H391" s="83">
        <v>16</v>
      </c>
      <c r="I391" s="83">
        <v>8</v>
      </c>
      <c r="J391" s="83">
        <v>47.4</v>
      </c>
      <c r="K391" s="84">
        <v>0.25600000000000001</v>
      </c>
      <c r="L391" s="89">
        <v>0.01</v>
      </c>
      <c r="M391" s="83" t="s">
        <v>235</v>
      </c>
    </row>
    <row r="392" spans="1:13" x14ac:dyDescent="0.25">
      <c r="A392" s="82">
        <v>2.9076</v>
      </c>
      <c r="B392" s="90">
        <v>-112.331</v>
      </c>
      <c r="C392" s="91">
        <v>38.749000000000002</v>
      </c>
      <c r="D392" s="88">
        <v>7</v>
      </c>
      <c r="E392" s="92">
        <v>1974</v>
      </c>
      <c r="F392" s="83">
        <v>9</v>
      </c>
      <c r="G392" s="83">
        <v>20</v>
      </c>
      <c r="H392" s="83">
        <v>14</v>
      </c>
      <c r="I392" s="83">
        <v>54</v>
      </c>
      <c r="J392" s="83">
        <v>39</v>
      </c>
      <c r="K392" s="84">
        <v>0.25600000000000001</v>
      </c>
      <c r="L392" s="89">
        <v>0.01</v>
      </c>
      <c r="M392" s="83" t="s">
        <v>235</v>
      </c>
    </row>
    <row r="393" spans="1:13" x14ac:dyDescent="0.25">
      <c r="A393" s="82">
        <v>3.732702286641886</v>
      </c>
      <c r="B393" s="90">
        <v>-112.236</v>
      </c>
      <c r="C393" s="91">
        <v>38.341000000000001</v>
      </c>
      <c r="D393" s="88">
        <v>7</v>
      </c>
      <c r="E393" s="92">
        <v>1974</v>
      </c>
      <c r="F393" s="83">
        <v>11</v>
      </c>
      <c r="G393" s="83">
        <v>4</v>
      </c>
      <c r="H393" s="83">
        <v>9</v>
      </c>
      <c r="I393" s="83">
        <v>2</v>
      </c>
      <c r="J393" s="83">
        <v>26.6</v>
      </c>
      <c r="K393" s="84">
        <v>0.16297775980348159</v>
      </c>
      <c r="L393" s="89">
        <v>0.01</v>
      </c>
      <c r="M393" s="83" t="s">
        <v>236</v>
      </c>
    </row>
    <row r="394" spans="1:13" x14ac:dyDescent="0.25">
      <c r="A394" s="82">
        <v>2.8285</v>
      </c>
      <c r="B394" s="90">
        <v>-110.235</v>
      </c>
      <c r="C394" s="91">
        <v>39.302</v>
      </c>
      <c r="D394" s="88">
        <v>7</v>
      </c>
      <c r="E394" s="92">
        <v>1974</v>
      </c>
      <c r="F394" s="83">
        <v>11</v>
      </c>
      <c r="G394" s="83">
        <v>13</v>
      </c>
      <c r="H394" s="83">
        <v>16</v>
      </c>
      <c r="I394" s="83">
        <v>18</v>
      </c>
      <c r="J394" s="83">
        <v>39.9</v>
      </c>
      <c r="K394" s="84">
        <v>0.249</v>
      </c>
      <c r="L394" s="89">
        <v>0.01</v>
      </c>
      <c r="M394" s="83" t="s">
        <v>235</v>
      </c>
    </row>
    <row r="395" spans="1:13" x14ac:dyDescent="0.25">
      <c r="A395" s="82">
        <v>2.9867000000000004</v>
      </c>
      <c r="B395" s="90">
        <v>-112.99</v>
      </c>
      <c r="C395" s="91">
        <v>37.868000000000002</v>
      </c>
      <c r="D395" s="88">
        <v>7</v>
      </c>
      <c r="E395" s="92">
        <v>1974</v>
      </c>
      <c r="F395" s="83">
        <v>12</v>
      </c>
      <c r="G395" s="83">
        <v>25</v>
      </c>
      <c r="H395" s="83">
        <v>8</v>
      </c>
      <c r="I395" s="83">
        <v>13</v>
      </c>
      <c r="J395" s="83">
        <v>40.4</v>
      </c>
      <c r="K395" s="84">
        <v>0.249</v>
      </c>
      <c r="L395" s="89">
        <v>0.01</v>
      </c>
      <c r="M395" s="83" t="s">
        <v>235</v>
      </c>
    </row>
    <row r="396" spans="1:13" x14ac:dyDescent="0.25">
      <c r="A396" s="82">
        <v>3.0657999999999999</v>
      </c>
      <c r="B396" s="90">
        <v>-111.953</v>
      </c>
      <c r="C396" s="91">
        <v>41.929000000000002</v>
      </c>
      <c r="D396" s="88">
        <v>7</v>
      </c>
      <c r="E396" s="92">
        <v>1974</v>
      </c>
      <c r="F396" s="83">
        <v>12</v>
      </c>
      <c r="G396" s="83">
        <v>28</v>
      </c>
      <c r="H396" s="83">
        <v>13</v>
      </c>
      <c r="I396" s="83">
        <v>57</v>
      </c>
      <c r="J396" s="83">
        <v>42.6</v>
      </c>
      <c r="K396" s="84">
        <v>0.249</v>
      </c>
      <c r="L396" s="89">
        <v>0.01</v>
      </c>
      <c r="M396" s="83" t="s">
        <v>235</v>
      </c>
    </row>
    <row r="397" spans="1:13" x14ac:dyDescent="0.25">
      <c r="A397" s="82">
        <v>2.9867000000000004</v>
      </c>
      <c r="B397" s="90">
        <v>-112.739</v>
      </c>
      <c r="C397" s="91">
        <v>38.654000000000003</v>
      </c>
      <c r="D397" s="88">
        <v>7</v>
      </c>
      <c r="E397" s="92">
        <v>1975</v>
      </c>
      <c r="F397" s="83">
        <v>1</v>
      </c>
      <c r="G397" s="83">
        <v>10</v>
      </c>
      <c r="H397" s="83">
        <v>4</v>
      </c>
      <c r="I397" s="83">
        <v>34</v>
      </c>
      <c r="J397" s="83">
        <v>1.5</v>
      </c>
      <c r="K397" s="84">
        <v>0.249</v>
      </c>
      <c r="L397" s="89">
        <v>0.01</v>
      </c>
      <c r="M397" s="83" t="s">
        <v>235</v>
      </c>
    </row>
    <row r="398" spans="1:13" x14ac:dyDescent="0.25">
      <c r="A398" s="82">
        <v>3.3822000000000001</v>
      </c>
      <c r="B398" s="90">
        <v>-113.47199999999999</v>
      </c>
      <c r="C398" s="91">
        <v>38.048000000000002</v>
      </c>
      <c r="D398" s="88">
        <v>7</v>
      </c>
      <c r="E398" s="92">
        <v>1975</v>
      </c>
      <c r="F398" s="83">
        <v>1</v>
      </c>
      <c r="G398" s="83">
        <v>11</v>
      </c>
      <c r="H398" s="83">
        <v>18</v>
      </c>
      <c r="I398" s="83">
        <v>20</v>
      </c>
      <c r="J398" s="83">
        <v>24.9</v>
      </c>
      <c r="K398" s="84">
        <v>0.249</v>
      </c>
      <c r="L398" s="89">
        <v>0.01</v>
      </c>
      <c r="M398" s="83" t="s">
        <v>235</v>
      </c>
    </row>
    <row r="399" spans="1:13" x14ac:dyDescent="0.25">
      <c r="A399" s="82">
        <v>3.1448999999999998</v>
      </c>
      <c r="B399" s="90">
        <v>-112.91</v>
      </c>
      <c r="C399" s="91">
        <v>37.996000000000002</v>
      </c>
      <c r="D399" s="88">
        <v>7</v>
      </c>
      <c r="E399" s="92">
        <v>1975</v>
      </c>
      <c r="F399" s="83">
        <v>1</v>
      </c>
      <c r="G399" s="83">
        <v>12</v>
      </c>
      <c r="H399" s="83">
        <v>9</v>
      </c>
      <c r="I399" s="83">
        <v>59</v>
      </c>
      <c r="J399" s="83">
        <v>56.9</v>
      </c>
      <c r="K399" s="84">
        <v>0.249</v>
      </c>
      <c r="L399" s="89">
        <v>0.01</v>
      </c>
      <c r="M399" s="83" t="s">
        <v>235</v>
      </c>
    </row>
    <row r="400" spans="1:13" x14ac:dyDescent="0.25">
      <c r="A400" s="82">
        <v>3.8488900000000004</v>
      </c>
      <c r="B400" s="90">
        <v>-108.65</v>
      </c>
      <c r="C400" s="91">
        <v>39.270000000000003</v>
      </c>
      <c r="D400" s="88">
        <v>5</v>
      </c>
      <c r="E400" s="92">
        <v>1975</v>
      </c>
      <c r="F400" s="83">
        <v>1</v>
      </c>
      <c r="G400" s="83">
        <v>30</v>
      </c>
      <c r="H400" s="83">
        <v>14</v>
      </c>
      <c r="I400" s="83">
        <v>48</v>
      </c>
      <c r="J400" s="83">
        <v>40.299999999999997</v>
      </c>
      <c r="K400" s="84">
        <v>0.23</v>
      </c>
      <c r="L400" s="89">
        <v>0.01</v>
      </c>
      <c r="M400" s="83" t="s">
        <v>235</v>
      </c>
    </row>
    <row r="401" spans="1:13" x14ac:dyDescent="0.25">
      <c r="A401" s="82">
        <v>2.9076</v>
      </c>
      <c r="B401" s="90">
        <v>-112.09399999999999</v>
      </c>
      <c r="C401" s="91">
        <v>39.473999999999997</v>
      </c>
      <c r="D401" s="88">
        <v>7</v>
      </c>
      <c r="E401" s="92">
        <v>1975</v>
      </c>
      <c r="F401" s="83">
        <v>2</v>
      </c>
      <c r="G401" s="83">
        <v>19</v>
      </c>
      <c r="H401" s="83">
        <v>3</v>
      </c>
      <c r="I401" s="83">
        <v>14</v>
      </c>
      <c r="J401" s="83">
        <v>37.5</v>
      </c>
      <c r="K401" s="84">
        <v>0.249</v>
      </c>
      <c r="L401" s="89">
        <v>0.01</v>
      </c>
      <c r="M401" s="83" t="s">
        <v>235</v>
      </c>
    </row>
    <row r="402" spans="1:13" x14ac:dyDescent="0.25">
      <c r="A402" s="82">
        <v>4.4805826</v>
      </c>
      <c r="B402" s="90">
        <v>-108.1</v>
      </c>
      <c r="C402" s="91">
        <v>42.67</v>
      </c>
      <c r="D402" s="88">
        <v>10</v>
      </c>
      <c r="E402" s="92">
        <v>1975</v>
      </c>
      <c r="F402" s="83">
        <v>3</v>
      </c>
      <c r="G402" s="83">
        <v>25</v>
      </c>
      <c r="H402" s="83">
        <v>14</v>
      </c>
      <c r="I402" s="83">
        <v>59</v>
      </c>
      <c r="J402" s="83">
        <v>58</v>
      </c>
      <c r="K402" s="84">
        <v>0.40100000000000002</v>
      </c>
      <c r="L402" s="89">
        <v>0.01</v>
      </c>
      <c r="M402" s="83" t="s">
        <v>235</v>
      </c>
    </row>
    <row r="403" spans="1:13" x14ac:dyDescent="0.25">
      <c r="A403" s="82">
        <v>4.1732000000000005</v>
      </c>
      <c r="B403" s="90">
        <v>-112.53400000000001</v>
      </c>
      <c r="C403" s="91">
        <v>42.066000000000003</v>
      </c>
      <c r="D403" s="88">
        <v>5</v>
      </c>
      <c r="E403" s="92">
        <v>1975</v>
      </c>
      <c r="F403" s="83">
        <v>3</v>
      </c>
      <c r="G403" s="83">
        <v>27</v>
      </c>
      <c r="H403" s="83">
        <v>4</v>
      </c>
      <c r="I403" s="83">
        <v>48</v>
      </c>
      <c r="J403" s="83">
        <v>51.7</v>
      </c>
      <c r="K403" s="84">
        <v>0.22900000000000001</v>
      </c>
      <c r="L403" s="89">
        <v>0.01</v>
      </c>
      <c r="M403" s="83" t="s">
        <v>235</v>
      </c>
    </row>
    <row r="404" spans="1:13" x14ac:dyDescent="0.25">
      <c r="A404" s="82">
        <v>2.8285</v>
      </c>
      <c r="B404" s="90">
        <v>-112.58499999999999</v>
      </c>
      <c r="C404" s="91">
        <v>42.122999999999998</v>
      </c>
      <c r="D404" s="88">
        <v>8</v>
      </c>
      <c r="E404" s="92">
        <v>1975</v>
      </c>
      <c r="F404" s="83">
        <v>3</v>
      </c>
      <c r="G404" s="83">
        <v>28</v>
      </c>
      <c r="H404" s="83">
        <v>0</v>
      </c>
      <c r="I404" s="83">
        <v>13</v>
      </c>
      <c r="J404" s="83">
        <v>1.1000000000000001</v>
      </c>
      <c r="K404" s="84">
        <v>0.249</v>
      </c>
      <c r="L404" s="89">
        <v>0.01</v>
      </c>
      <c r="M404" s="83" t="s">
        <v>235</v>
      </c>
    </row>
    <row r="405" spans="1:13" x14ac:dyDescent="0.25">
      <c r="A405" s="82">
        <v>3.2240000000000002</v>
      </c>
      <c r="B405" s="90">
        <v>-112.53100000000001</v>
      </c>
      <c r="C405" s="91">
        <v>42.051000000000002</v>
      </c>
      <c r="D405" s="88">
        <v>5</v>
      </c>
      <c r="E405" s="92">
        <v>1975</v>
      </c>
      <c r="F405" s="83">
        <v>3</v>
      </c>
      <c r="G405" s="83">
        <v>28</v>
      </c>
      <c r="H405" s="83">
        <v>2</v>
      </c>
      <c r="I405" s="83">
        <v>59</v>
      </c>
      <c r="J405" s="83">
        <v>54.1</v>
      </c>
      <c r="K405" s="84">
        <v>0.22900000000000001</v>
      </c>
      <c r="L405" s="89">
        <v>0.01</v>
      </c>
      <c r="M405" s="83" t="s">
        <v>235</v>
      </c>
    </row>
    <row r="406" spans="1:13" x14ac:dyDescent="0.25">
      <c r="A406" s="82">
        <v>2.9076</v>
      </c>
      <c r="B406" s="90">
        <v>-112.5</v>
      </c>
      <c r="C406" s="91">
        <v>42.066000000000003</v>
      </c>
      <c r="D406" s="88">
        <v>5</v>
      </c>
      <c r="E406" s="92">
        <v>1975</v>
      </c>
      <c r="F406" s="83">
        <v>3</v>
      </c>
      <c r="G406" s="83">
        <v>28</v>
      </c>
      <c r="H406" s="83">
        <v>3</v>
      </c>
      <c r="I406" s="83">
        <v>10</v>
      </c>
      <c r="J406" s="83">
        <v>33.799999999999997</v>
      </c>
      <c r="K406" s="84">
        <v>0.22900000000000001</v>
      </c>
      <c r="L406" s="89">
        <v>0.01</v>
      </c>
      <c r="M406" s="83" t="s">
        <v>235</v>
      </c>
    </row>
    <row r="407" spans="1:13" x14ac:dyDescent="0.25">
      <c r="A407" s="82">
        <v>3.4613</v>
      </c>
      <c r="B407" s="90">
        <v>-112.523</v>
      </c>
      <c r="C407" s="91">
        <v>42.106000000000002</v>
      </c>
      <c r="D407" s="88">
        <v>5</v>
      </c>
      <c r="E407" s="92">
        <v>1975</v>
      </c>
      <c r="F407" s="83">
        <v>3</v>
      </c>
      <c r="G407" s="83">
        <v>28</v>
      </c>
      <c r="H407" s="83">
        <v>3</v>
      </c>
      <c r="I407" s="83">
        <v>14</v>
      </c>
      <c r="J407" s="83">
        <v>29</v>
      </c>
      <c r="K407" s="84">
        <v>0.22900000000000001</v>
      </c>
      <c r="L407" s="89">
        <v>0.01</v>
      </c>
      <c r="M407" s="83" t="s">
        <v>235</v>
      </c>
    </row>
    <row r="408" spans="1:13" x14ac:dyDescent="0.25">
      <c r="A408" s="82">
        <v>3.3031000000000001</v>
      </c>
      <c r="B408" s="90">
        <v>-112.55800000000001</v>
      </c>
      <c r="C408" s="91">
        <v>42.08</v>
      </c>
      <c r="D408" s="88">
        <v>5</v>
      </c>
      <c r="E408" s="92">
        <v>1975</v>
      </c>
      <c r="F408" s="83">
        <v>3</v>
      </c>
      <c r="G408" s="83">
        <v>28</v>
      </c>
      <c r="H408" s="83">
        <v>3</v>
      </c>
      <c r="I408" s="83">
        <v>30</v>
      </c>
      <c r="J408" s="83">
        <v>44.4</v>
      </c>
      <c r="K408" s="84">
        <v>0.22900000000000001</v>
      </c>
      <c r="L408" s="89">
        <v>0.01</v>
      </c>
      <c r="M408" s="83" t="s">
        <v>235</v>
      </c>
    </row>
    <row r="409" spans="1:13" x14ac:dyDescent="0.25">
      <c r="A409" s="82">
        <v>3.4613</v>
      </c>
      <c r="B409" s="90">
        <v>-112.52</v>
      </c>
      <c r="C409" s="91">
        <v>42.07</v>
      </c>
      <c r="D409" s="88">
        <v>11</v>
      </c>
      <c r="E409" s="92">
        <v>1975</v>
      </c>
      <c r="F409" s="83">
        <v>3</v>
      </c>
      <c r="G409" s="83">
        <v>28</v>
      </c>
      <c r="H409" s="83">
        <v>4</v>
      </c>
      <c r="I409" s="83">
        <v>4</v>
      </c>
      <c r="J409" s="83">
        <v>58</v>
      </c>
      <c r="K409" s="84">
        <v>0.22900000000000001</v>
      </c>
      <c r="L409" s="89">
        <v>0.01</v>
      </c>
      <c r="M409" s="83" t="s">
        <v>235</v>
      </c>
    </row>
    <row r="410" spans="1:13" x14ac:dyDescent="0.25">
      <c r="A410" s="82">
        <v>2.8285</v>
      </c>
      <c r="B410" s="90">
        <v>-112.527</v>
      </c>
      <c r="C410" s="91">
        <v>42.063000000000002</v>
      </c>
      <c r="D410" s="88">
        <v>8</v>
      </c>
      <c r="E410" s="92">
        <v>1975</v>
      </c>
      <c r="F410" s="83">
        <v>3</v>
      </c>
      <c r="G410" s="83">
        <v>28</v>
      </c>
      <c r="H410" s="83">
        <v>4</v>
      </c>
      <c r="I410" s="83">
        <v>42</v>
      </c>
      <c r="J410" s="83">
        <v>32.5</v>
      </c>
      <c r="K410" s="84">
        <v>0.249</v>
      </c>
      <c r="L410" s="89">
        <v>0.01</v>
      </c>
      <c r="M410" s="83" t="s">
        <v>235</v>
      </c>
    </row>
    <row r="411" spans="1:13" x14ac:dyDescent="0.25">
      <c r="A411" s="82">
        <v>3.3031000000000001</v>
      </c>
      <c r="B411" s="90">
        <v>-112.5</v>
      </c>
      <c r="C411" s="91">
        <v>42.023000000000003</v>
      </c>
      <c r="D411" s="88">
        <v>5</v>
      </c>
      <c r="E411" s="92">
        <v>1975</v>
      </c>
      <c r="F411" s="83">
        <v>3</v>
      </c>
      <c r="G411" s="83">
        <v>28</v>
      </c>
      <c r="H411" s="83">
        <v>5</v>
      </c>
      <c r="I411" s="83">
        <v>18</v>
      </c>
      <c r="J411" s="83">
        <v>54.1</v>
      </c>
      <c r="K411" s="84">
        <v>0.22900000000000001</v>
      </c>
      <c r="L411" s="89">
        <v>0.01</v>
      </c>
      <c r="M411" s="83" t="s">
        <v>235</v>
      </c>
    </row>
    <row r="412" spans="1:13" x14ac:dyDescent="0.25">
      <c r="A412" s="82">
        <v>3.1448999999999998</v>
      </c>
      <c r="B412" s="90">
        <v>-112.535</v>
      </c>
      <c r="C412" s="91">
        <v>42.003</v>
      </c>
      <c r="D412" s="88">
        <v>8</v>
      </c>
      <c r="E412" s="92">
        <v>1975</v>
      </c>
      <c r="F412" s="83">
        <v>3</v>
      </c>
      <c r="G412" s="83">
        <v>28</v>
      </c>
      <c r="H412" s="83">
        <v>5</v>
      </c>
      <c r="I412" s="83">
        <v>52</v>
      </c>
      <c r="J412" s="83">
        <v>16</v>
      </c>
      <c r="K412" s="84">
        <v>0.22900000000000001</v>
      </c>
      <c r="L412" s="89">
        <v>0.01</v>
      </c>
      <c r="M412" s="83" t="s">
        <v>235</v>
      </c>
    </row>
    <row r="413" spans="1:13" x14ac:dyDescent="0.25">
      <c r="A413" s="82">
        <v>3.2240000000000002</v>
      </c>
      <c r="B413" s="90">
        <v>-111.78400000000001</v>
      </c>
      <c r="C413" s="91">
        <v>41.892000000000003</v>
      </c>
      <c r="D413" s="88">
        <v>6</v>
      </c>
      <c r="E413" s="92">
        <v>1975</v>
      </c>
      <c r="F413" s="83">
        <v>3</v>
      </c>
      <c r="G413" s="83">
        <v>28</v>
      </c>
      <c r="H413" s="83">
        <v>6</v>
      </c>
      <c r="I413" s="83">
        <v>52</v>
      </c>
      <c r="J413" s="83">
        <v>33.299999999999997</v>
      </c>
      <c r="K413" s="84">
        <v>0.22900000000000001</v>
      </c>
      <c r="L413" s="89">
        <v>0.01</v>
      </c>
      <c r="M413" s="83" t="s">
        <v>235</v>
      </c>
    </row>
    <row r="414" spans="1:13" x14ac:dyDescent="0.25">
      <c r="A414" s="82">
        <v>3.0657999999999999</v>
      </c>
      <c r="B414" s="90">
        <v>-112.526</v>
      </c>
      <c r="C414" s="91">
        <v>42.072000000000003</v>
      </c>
      <c r="D414" s="88">
        <v>9</v>
      </c>
      <c r="E414" s="92">
        <v>1975</v>
      </c>
      <c r="F414" s="83">
        <v>3</v>
      </c>
      <c r="G414" s="83">
        <v>28</v>
      </c>
      <c r="H414" s="83">
        <v>7</v>
      </c>
      <c r="I414" s="83">
        <v>42</v>
      </c>
      <c r="J414" s="83">
        <v>45.3</v>
      </c>
      <c r="K414" s="84">
        <v>0.22900000000000001</v>
      </c>
      <c r="L414" s="89">
        <v>0.01</v>
      </c>
      <c r="M414" s="83" t="s">
        <v>235</v>
      </c>
    </row>
    <row r="415" spans="1:13" x14ac:dyDescent="0.25">
      <c r="A415" s="82">
        <v>2.9867000000000004</v>
      </c>
      <c r="B415" s="90">
        <v>-112.446</v>
      </c>
      <c r="C415" s="91">
        <v>42.07</v>
      </c>
      <c r="D415" s="88">
        <v>5</v>
      </c>
      <c r="E415" s="92">
        <v>1975</v>
      </c>
      <c r="F415" s="83">
        <v>3</v>
      </c>
      <c r="G415" s="83">
        <v>28</v>
      </c>
      <c r="H415" s="83">
        <v>8</v>
      </c>
      <c r="I415" s="83">
        <v>11</v>
      </c>
      <c r="J415" s="83">
        <v>23.2</v>
      </c>
      <c r="K415" s="84">
        <v>0.249</v>
      </c>
      <c r="L415" s="89">
        <v>0.01</v>
      </c>
      <c r="M415" s="83" t="s">
        <v>235</v>
      </c>
    </row>
    <row r="416" spans="1:13" x14ac:dyDescent="0.25">
      <c r="A416" s="82">
        <v>2.8285</v>
      </c>
      <c r="B416" s="90">
        <v>-112.5</v>
      </c>
      <c r="C416" s="91">
        <v>42.048999999999999</v>
      </c>
      <c r="D416" s="88">
        <v>5</v>
      </c>
      <c r="E416" s="92">
        <v>1975</v>
      </c>
      <c r="F416" s="83">
        <v>3</v>
      </c>
      <c r="G416" s="83">
        <v>28</v>
      </c>
      <c r="H416" s="83">
        <v>9</v>
      </c>
      <c r="I416" s="83">
        <v>27</v>
      </c>
      <c r="J416" s="83">
        <v>15.2</v>
      </c>
      <c r="K416" s="84">
        <v>0.249</v>
      </c>
      <c r="L416" s="89">
        <v>0.01</v>
      </c>
      <c r="M416" s="83" t="s">
        <v>235</v>
      </c>
    </row>
    <row r="417" spans="1:13" x14ac:dyDescent="0.25">
      <c r="A417" s="82">
        <v>3.3031000000000001</v>
      </c>
      <c r="B417" s="90">
        <v>-112.526</v>
      </c>
      <c r="C417" s="91">
        <v>42.08</v>
      </c>
      <c r="D417" s="88">
        <v>10</v>
      </c>
      <c r="E417" s="92">
        <v>1975</v>
      </c>
      <c r="F417" s="83">
        <v>3</v>
      </c>
      <c r="G417" s="83">
        <v>28</v>
      </c>
      <c r="H417" s="83">
        <v>11</v>
      </c>
      <c r="I417" s="83">
        <v>22</v>
      </c>
      <c r="J417" s="83">
        <v>24.1</v>
      </c>
      <c r="K417" s="84">
        <v>0.22900000000000001</v>
      </c>
      <c r="L417" s="89">
        <v>0.01</v>
      </c>
      <c r="M417" s="83" t="s">
        <v>235</v>
      </c>
    </row>
    <row r="418" spans="1:13" x14ac:dyDescent="0.25">
      <c r="A418" s="82">
        <v>3.2240000000000002</v>
      </c>
      <c r="B418" s="90">
        <v>-112.467</v>
      </c>
      <c r="C418" s="91">
        <v>42.042000000000002</v>
      </c>
      <c r="D418" s="88">
        <v>5</v>
      </c>
      <c r="E418" s="92">
        <v>1975</v>
      </c>
      <c r="F418" s="83">
        <v>3</v>
      </c>
      <c r="G418" s="83">
        <v>28</v>
      </c>
      <c r="H418" s="83">
        <v>11</v>
      </c>
      <c r="I418" s="83">
        <v>26</v>
      </c>
      <c r="J418" s="83">
        <v>16.100000000000001</v>
      </c>
      <c r="K418" s="84">
        <v>0.22900000000000001</v>
      </c>
      <c r="L418" s="89">
        <v>0.01</v>
      </c>
      <c r="M418" s="83" t="s">
        <v>235</v>
      </c>
    </row>
    <row r="419" spans="1:13" x14ac:dyDescent="0.25">
      <c r="A419" s="82">
        <v>3.0657999999999999</v>
      </c>
      <c r="B419" s="90">
        <v>-112.486</v>
      </c>
      <c r="C419" s="91">
        <v>42.027999999999999</v>
      </c>
      <c r="D419" s="88">
        <v>5</v>
      </c>
      <c r="E419" s="92">
        <v>1975</v>
      </c>
      <c r="F419" s="83">
        <v>3</v>
      </c>
      <c r="G419" s="83">
        <v>28</v>
      </c>
      <c r="H419" s="83">
        <v>13</v>
      </c>
      <c r="I419" s="83">
        <v>7</v>
      </c>
      <c r="J419" s="83">
        <v>45.4</v>
      </c>
      <c r="K419" s="84">
        <v>0.22900000000000001</v>
      </c>
      <c r="L419" s="89">
        <v>0.01</v>
      </c>
      <c r="M419" s="83" t="s">
        <v>235</v>
      </c>
    </row>
    <row r="420" spans="1:13" x14ac:dyDescent="0.25">
      <c r="A420" s="82">
        <v>3.3031000000000001</v>
      </c>
      <c r="B420" s="90">
        <v>-112.48399999999999</v>
      </c>
      <c r="C420" s="91">
        <v>42.076999999999998</v>
      </c>
      <c r="D420" s="88">
        <v>5</v>
      </c>
      <c r="E420" s="92">
        <v>1975</v>
      </c>
      <c r="F420" s="83">
        <v>3</v>
      </c>
      <c r="G420" s="83">
        <v>28</v>
      </c>
      <c r="H420" s="83">
        <v>13</v>
      </c>
      <c r="I420" s="83">
        <v>11</v>
      </c>
      <c r="J420" s="83">
        <v>16.5</v>
      </c>
      <c r="K420" s="84">
        <v>0.22900000000000001</v>
      </c>
      <c r="L420" s="89">
        <v>0.01</v>
      </c>
      <c r="M420" s="83" t="s">
        <v>235</v>
      </c>
    </row>
    <row r="421" spans="1:13" x14ac:dyDescent="0.25">
      <c r="A421" s="82">
        <v>3.8567999999999998</v>
      </c>
      <c r="B421" s="90">
        <v>-112.574</v>
      </c>
      <c r="C421" s="91">
        <v>42.082999999999998</v>
      </c>
      <c r="D421" s="88">
        <v>9</v>
      </c>
      <c r="E421" s="92">
        <v>1975</v>
      </c>
      <c r="F421" s="83">
        <v>3</v>
      </c>
      <c r="G421" s="83">
        <v>28</v>
      </c>
      <c r="H421" s="83">
        <v>16</v>
      </c>
      <c r="I421" s="83">
        <v>15</v>
      </c>
      <c r="J421" s="83">
        <v>6.4</v>
      </c>
      <c r="K421" s="84">
        <v>0.22900000000000001</v>
      </c>
      <c r="L421" s="89">
        <v>0.01</v>
      </c>
      <c r="M421" s="83" t="s">
        <v>235</v>
      </c>
    </row>
    <row r="422" spans="1:13" x14ac:dyDescent="0.25">
      <c r="A422" s="82">
        <v>2.9867000000000004</v>
      </c>
      <c r="B422" s="90">
        <v>-112.51900000000001</v>
      </c>
      <c r="C422" s="91">
        <v>42.076999999999998</v>
      </c>
      <c r="D422" s="88">
        <v>5</v>
      </c>
      <c r="E422" s="92">
        <v>1975</v>
      </c>
      <c r="F422" s="83">
        <v>3</v>
      </c>
      <c r="G422" s="83">
        <v>28</v>
      </c>
      <c r="H422" s="83">
        <v>16</v>
      </c>
      <c r="I422" s="83">
        <v>42</v>
      </c>
      <c r="J422" s="83">
        <v>33.9</v>
      </c>
      <c r="K422" s="84">
        <v>0.22900000000000001</v>
      </c>
      <c r="L422" s="89">
        <v>0.01</v>
      </c>
      <c r="M422" s="83" t="s">
        <v>235</v>
      </c>
    </row>
    <row r="423" spans="1:13" x14ac:dyDescent="0.25">
      <c r="A423" s="82">
        <v>3.0657999999999999</v>
      </c>
      <c r="B423" s="90">
        <v>-112.468</v>
      </c>
      <c r="C423" s="91">
        <v>42.106999999999999</v>
      </c>
      <c r="D423" s="88">
        <v>5</v>
      </c>
      <c r="E423" s="92">
        <v>1975</v>
      </c>
      <c r="F423" s="83">
        <v>3</v>
      </c>
      <c r="G423" s="83">
        <v>28</v>
      </c>
      <c r="H423" s="83">
        <v>17</v>
      </c>
      <c r="I423" s="83">
        <v>57</v>
      </c>
      <c r="J423" s="83">
        <v>41.3</v>
      </c>
      <c r="K423" s="84">
        <v>0.22900000000000001</v>
      </c>
      <c r="L423" s="89">
        <v>0.01</v>
      </c>
      <c r="M423" s="83" t="s">
        <v>235</v>
      </c>
    </row>
    <row r="424" spans="1:13" x14ac:dyDescent="0.25">
      <c r="A424" s="82">
        <v>3.3031000000000001</v>
      </c>
      <c r="B424" s="90">
        <v>-112.52500000000001</v>
      </c>
      <c r="C424" s="91">
        <v>42.063000000000002</v>
      </c>
      <c r="D424" s="88">
        <v>9</v>
      </c>
      <c r="E424" s="92">
        <v>1975</v>
      </c>
      <c r="F424" s="83">
        <v>3</v>
      </c>
      <c r="G424" s="83">
        <v>28</v>
      </c>
      <c r="H424" s="83">
        <v>18</v>
      </c>
      <c r="I424" s="83">
        <v>30</v>
      </c>
      <c r="J424" s="83">
        <v>7.7</v>
      </c>
      <c r="K424" s="84">
        <v>0.22900000000000001</v>
      </c>
      <c r="L424" s="89">
        <v>0.01</v>
      </c>
      <c r="M424" s="83" t="s">
        <v>235</v>
      </c>
    </row>
    <row r="425" spans="1:13" x14ac:dyDescent="0.25">
      <c r="A425" s="82">
        <v>3.2240000000000002</v>
      </c>
      <c r="B425" s="90">
        <v>-112.526</v>
      </c>
      <c r="C425" s="91">
        <v>42.051000000000002</v>
      </c>
      <c r="D425" s="88">
        <v>5</v>
      </c>
      <c r="E425" s="92">
        <v>1975</v>
      </c>
      <c r="F425" s="83">
        <v>3</v>
      </c>
      <c r="G425" s="83">
        <v>28</v>
      </c>
      <c r="H425" s="83">
        <v>19</v>
      </c>
      <c r="I425" s="83">
        <v>21</v>
      </c>
      <c r="J425" s="83">
        <v>45.3</v>
      </c>
      <c r="K425" s="84">
        <v>0.22900000000000001</v>
      </c>
      <c r="L425" s="89">
        <v>0.01</v>
      </c>
      <c r="M425" s="83" t="s">
        <v>235</v>
      </c>
    </row>
    <row r="426" spans="1:13" x14ac:dyDescent="0.25">
      <c r="A426" s="82">
        <v>3.3031000000000001</v>
      </c>
      <c r="B426" s="90">
        <v>-112.468</v>
      </c>
      <c r="C426" s="91">
        <v>42.005000000000003</v>
      </c>
      <c r="D426" s="88">
        <v>5</v>
      </c>
      <c r="E426" s="92">
        <v>1975</v>
      </c>
      <c r="F426" s="83">
        <v>3</v>
      </c>
      <c r="G426" s="83">
        <v>28</v>
      </c>
      <c r="H426" s="83">
        <v>21</v>
      </c>
      <c r="I426" s="83">
        <v>32</v>
      </c>
      <c r="J426" s="83">
        <v>55.9</v>
      </c>
      <c r="K426" s="84">
        <v>0.22900000000000001</v>
      </c>
      <c r="L426" s="89">
        <v>0.01</v>
      </c>
      <c r="M426" s="83" t="s">
        <v>235</v>
      </c>
    </row>
    <row r="427" spans="1:13" x14ac:dyDescent="0.25">
      <c r="A427" s="82">
        <v>3.3822000000000001</v>
      </c>
      <c r="B427" s="90">
        <v>-112.51</v>
      </c>
      <c r="C427" s="91">
        <v>42.046999999999997</v>
      </c>
      <c r="D427" s="88">
        <v>15</v>
      </c>
      <c r="E427" s="92">
        <v>1975</v>
      </c>
      <c r="F427" s="83">
        <v>3</v>
      </c>
      <c r="G427" s="83">
        <v>28</v>
      </c>
      <c r="H427" s="83">
        <v>22</v>
      </c>
      <c r="I427" s="83">
        <v>5</v>
      </c>
      <c r="J427" s="83">
        <v>10.9</v>
      </c>
      <c r="K427" s="84">
        <v>0.22900000000000001</v>
      </c>
      <c r="L427" s="89">
        <v>0.01</v>
      </c>
      <c r="M427" s="83" t="s">
        <v>235</v>
      </c>
    </row>
    <row r="428" spans="1:13" x14ac:dyDescent="0.25">
      <c r="A428" s="82">
        <v>3.2240000000000002</v>
      </c>
      <c r="B428" s="90">
        <v>-112.49</v>
      </c>
      <c r="C428" s="91">
        <v>42.018999999999998</v>
      </c>
      <c r="D428" s="88">
        <v>5</v>
      </c>
      <c r="E428" s="92">
        <v>1975</v>
      </c>
      <c r="F428" s="83">
        <v>3</v>
      </c>
      <c r="G428" s="83">
        <v>29</v>
      </c>
      <c r="H428" s="83">
        <v>1</v>
      </c>
      <c r="I428" s="83">
        <v>29</v>
      </c>
      <c r="J428" s="83">
        <v>53.2</v>
      </c>
      <c r="K428" s="84">
        <v>0.22900000000000001</v>
      </c>
      <c r="L428" s="89">
        <v>0.01</v>
      </c>
      <c r="M428" s="83" t="s">
        <v>235</v>
      </c>
    </row>
    <row r="429" spans="1:13" x14ac:dyDescent="0.25">
      <c r="A429" s="82">
        <v>3.3031000000000001</v>
      </c>
      <c r="B429" s="90">
        <v>-112.533</v>
      </c>
      <c r="C429" s="91">
        <v>42.06</v>
      </c>
      <c r="D429" s="88">
        <v>4</v>
      </c>
      <c r="E429" s="92">
        <v>1975</v>
      </c>
      <c r="F429" s="83">
        <v>3</v>
      </c>
      <c r="G429" s="83">
        <v>29</v>
      </c>
      <c r="H429" s="83">
        <v>1</v>
      </c>
      <c r="I429" s="83">
        <v>47</v>
      </c>
      <c r="J429" s="83">
        <v>24</v>
      </c>
      <c r="K429" s="84">
        <v>0.22900000000000001</v>
      </c>
      <c r="L429" s="89">
        <v>0.01</v>
      </c>
      <c r="M429" s="83" t="s">
        <v>235</v>
      </c>
    </row>
    <row r="430" spans="1:13" x14ac:dyDescent="0.25">
      <c r="A430" s="82">
        <v>3.2240000000000002</v>
      </c>
      <c r="B430" s="90">
        <v>-112.45399999999999</v>
      </c>
      <c r="C430" s="91">
        <v>42.113</v>
      </c>
      <c r="D430" s="88">
        <v>5</v>
      </c>
      <c r="E430" s="92">
        <v>1975</v>
      </c>
      <c r="F430" s="83">
        <v>3</v>
      </c>
      <c r="G430" s="83">
        <v>29</v>
      </c>
      <c r="H430" s="83">
        <v>2</v>
      </c>
      <c r="I430" s="83">
        <v>18</v>
      </c>
      <c r="J430" s="83">
        <v>19.2</v>
      </c>
      <c r="K430" s="84">
        <v>0.22900000000000001</v>
      </c>
      <c r="L430" s="89">
        <v>0.01</v>
      </c>
      <c r="M430" s="83" t="s">
        <v>235</v>
      </c>
    </row>
    <row r="431" spans="1:13" x14ac:dyDescent="0.25">
      <c r="A431" s="82">
        <v>3.4613</v>
      </c>
      <c r="B431" s="90">
        <v>-112.47499999999999</v>
      </c>
      <c r="C431" s="91">
        <v>42.124000000000002</v>
      </c>
      <c r="D431" s="88">
        <v>5</v>
      </c>
      <c r="E431" s="92">
        <v>1975</v>
      </c>
      <c r="F431" s="83">
        <v>3</v>
      </c>
      <c r="G431" s="83">
        <v>29</v>
      </c>
      <c r="H431" s="83">
        <v>5</v>
      </c>
      <c r="I431" s="83">
        <v>44</v>
      </c>
      <c r="J431" s="83">
        <v>32</v>
      </c>
      <c r="K431" s="84">
        <v>0.22900000000000001</v>
      </c>
      <c r="L431" s="89">
        <v>0.01</v>
      </c>
      <c r="M431" s="83" t="s">
        <v>235</v>
      </c>
    </row>
    <row r="432" spans="1:13" x14ac:dyDescent="0.25">
      <c r="A432" s="82">
        <v>3.0657999999999999</v>
      </c>
      <c r="B432" s="90">
        <v>-112.48399999999999</v>
      </c>
      <c r="C432" s="91">
        <v>42.148000000000003</v>
      </c>
      <c r="D432" s="88">
        <v>5</v>
      </c>
      <c r="E432" s="92">
        <v>1975</v>
      </c>
      <c r="F432" s="83">
        <v>3</v>
      </c>
      <c r="G432" s="83">
        <v>29</v>
      </c>
      <c r="H432" s="83">
        <v>5</v>
      </c>
      <c r="I432" s="83">
        <v>49</v>
      </c>
      <c r="J432" s="83">
        <v>1.9</v>
      </c>
      <c r="K432" s="84">
        <v>0.22900000000000001</v>
      </c>
      <c r="L432" s="89">
        <v>0.01</v>
      </c>
      <c r="M432" s="83" t="s">
        <v>235</v>
      </c>
    </row>
    <row r="433" spans="1:13" x14ac:dyDescent="0.25">
      <c r="A433" s="82">
        <v>3.0657999999999999</v>
      </c>
      <c r="B433" s="90">
        <v>-112.59699999999999</v>
      </c>
      <c r="C433" s="91">
        <v>42.033000000000001</v>
      </c>
      <c r="D433" s="88">
        <v>5</v>
      </c>
      <c r="E433" s="92">
        <v>1975</v>
      </c>
      <c r="F433" s="83">
        <v>3</v>
      </c>
      <c r="G433" s="83">
        <v>29</v>
      </c>
      <c r="H433" s="83">
        <v>8</v>
      </c>
      <c r="I433" s="83">
        <v>24</v>
      </c>
      <c r="J433" s="83">
        <v>10.3</v>
      </c>
      <c r="K433" s="84">
        <v>0.22900000000000001</v>
      </c>
      <c r="L433" s="89">
        <v>0.01</v>
      </c>
      <c r="M433" s="83" t="s">
        <v>235</v>
      </c>
    </row>
    <row r="434" spans="1:13" x14ac:dyDescent="0.25">
      <c r="A434" s="82">
        <v>3.3822000000000001</v>
      </c>
      <c r="B434" s="90">
        <v>-112.538</v>
      </c>
      <c r="C434" s="91">
        <v>42.002000000000002</v>
      </c>
      <c r="D434" s="88">
        <v>5</v>
      </c>
      <c r="E434" s="92">
        <v>1975</v>
      </c>
      <c r="F434" s="83">
        <v>3</v>
      </c>
      <c r="G434" s="83">
        <v>29</v>
      </c>
      <c r="H434" s="83">
        <v>9</v>
      </c>
      <c r="I434" s="83">
        <v>32</v>
      </c>
      <c r="J434" s="83">
        <v>13.9</v>
      </c>
      <c r="K434" s="84">
        <v>0.22900000000000001</v>
      </c>
      <c r="L434" s="89">
        <v>0.01</v>
      </c>
      <c r="M434" s="83" t="s">
        <v>235</v>
      </c>
    </row>
    <row r="435" spans="1:13" x14ac:dyDescent="0.25">
      <c r="A435" s="82">
        <v>3.2240000000000002</v>
      </c>
      <c r="B435" s="90">
        <v>-112.553</v>
      </c>
      <c r="C435" s="91">
        <v>42.07</v>
      </c>
      <c r="D435" s="88">
        <v>5</v>
      </c>
      <c r="E435" s="92">
        <v>1975</v>
      </c>
      <c r="F435" s="83">
        <v>3</v>
      </c>
      <c r="G435" s="83">
        <v>29</v>
      </c>
      <c r="H435" s="83">
        <v>14</v>
      </c>
      <c r="I435" s="83">
        <v>32</v>
      </c>
      <c r="J435" s="83">
        <v>42.3</v>
      </c>
      <c r="K435" s="84">
        <v>0.22900000000000001</v>
      </c>
      <c r="L435" s="89">
        <v>0.01</v>
      </c>
      <c r="M435" s="83" t="s">
        <v>235</v>
      </c>
    </row>
    <row r="436" spans="1:13" x14ac:dyDescent="0.25">
      <c r="A436" s="82">
        <v>3.4613</v>
      </c>
      <c r="B436" s="90">
        <v>-112.581</v>
      </c>
      <c r="C436" s="91">
        <v>42.122999999999998</v>
      </c>
      <c r="D436" s="88">
        <v>5</v>
      </c>
      <c r="E436" s="92">
        <v>1975</v>
      </c>
      <c r="F436" s="83">
        <v>3</v>
      </c>
      <c r="G436" s="83">
        <v>29</v>
      </c>
      <c r="H436" s="83">
        <v>15</v>
      </c>
      <c r="I436" s="83">
        <v>43</v>
      </c>
      <c r="J436" s="83">
        <v>43.6</v>
      </c>
      <c r="K436" s="84">
        <v>0.22900000000000001</v>
      </c>
      <c r="L436" s="89">
        <v>0.01</v>
      </c>
      <c r="M436" s="83" t="s">
        <v>235</v>
      </c>
    </row>
    <row r="437" spans="1:13" x14ac:dyDescent="0.25">
      <c r="A437" s="82">
        <v>3.0657999999999999</v>
      </c>
      <c r="B437" s="90">
        <v>-112.46299999999999</v>
      </c>
      <c r="C437" s="91">
        <v>42.036999999999999</v>
      </c>
      <c r="D437" s="88">
        <v>5</v>
      </c>
      <c r="E437" s="92">
        <v>1975</v>
      </c>
      <c r="F437" s="83">
        <v>3</v>
      </c>
      <c r="G437" s="83">
        <v>30</v>
      </c>
      <c r="H437" s="83">
        <v>5</v>
      </c>
      <c r="I437" s="83">
        <v>14</v>
      </c>
      <c r="J437" s="83">
        <v>5.0999999999999996</v>
      </c>
      <c r="K437" s="84">
        <v>0.22900000000000001</v>
      </c>
      <c r="L437" s="89">
        <v>0.01</v>
      </c>
      <c r="M437" s="83" t="s">
        <v>235</v>
      </c>
    </row>
    <row r="438" spans="1:13" x14ac:dyDescent="0.25">
      <c r="A438" s="82">
        <v>3.0657999999999999</v>
      </c>
      <c r="B438" s="90">
        <v>-112.49299999999999</v>
      </c>
      <c r="C438" s="91">
        <v>41.999000000000002</v>
      </c>
      <c r="D438" s="88">
        <v>5</v>
      </c>
      <c r="E438" s="92">
        <v>1975</v>
      </c>
      <c r="F438" s="83">
        <v>3</v>
      </c>
      <c r="G438" s="83">
        <v>30</v>
      </c>
      <c r="H438" s="83">
        <v>5</v>
      </c>
      <c r="I438" s="83">
        <v>32</v>
      </c>
      <c r="J438" s="83">
        <v>29.3</v>
      </c>
      <c r="K438" s="84">
        <v>0.22900000000000001</v>
      </c>
      <c r="L438" s="89">
        <v>0.01</v>
      </c>
      <c r="M438" s="83" t="s">
        <v>235</v>
      </c>
    </row>
    <row r="439" spans="1:13" x14ac:dyDescent="0.25">
      <c r="A439" s="82">
        <v>4.0940999999999992</v>
      </c>
      <c r="B439" s="90">
        <v>-112.581</v>
      </c>
      <c r="C439" s="91">
        <v>42.033000000000001</v>
      </c>
      <c r="D439" s="88">
        <v>7</v>
      </c>
      <c r="E439" s="92">
        <v>1975</v>
      </c>
      <c r="F439" s="83">
        <v>3</v>
      </c>
      <c r="G439" s="83">
        <v>30</v>
      </c>
      <c r="H439" s="83">
        <v>6</v>
      </c>
      <c r="I439" s="83">
        <v>56</v>
      </c>
      <c r="J439" s="83">
        <v>28.7</v>
      </c>
      <c r="K439" s="84">
        <v>0.22900000000000001</v>
      </c>
      <c r="L439" s="89">
        <v>0.01</v>
      </c>
      <c r="M439" s="83" t="s">
        <v>235</v>
      </c>
    </row>
    <row r="440" spans="1:13" x14ac:dyDescent="0.25">
      <c r="A440" s="82">
        <v>2.8285</v>
      </c>
      <c r="B440" s="90">
        <v>-112.76600000000001</v>
      </c>
      <c r="C440" s="91">
        <v>42.145000000000003</v>
      </c>
      <c r="D440" s="88">
        <v>2</v>
      </c>
      <c r="E440" s="92">
        <v>1975</v>
      </c>
      <c r="F440" s="83">
        <v>3</v>
      </c>
      <c r="G440" s="83">
        <v>30</v>
      </c>
      <c r="H440" s="83">
        <v>7</v>
      </c>
      <c r="I440" s="83">
        <v>18</v>
      </c>
      <c r="J440" s="83">
        <v>42.9</v>
      </c>
      <c r="K440" s="84">
        <v>0.22900000000000001</v>
      </c>
      <c r="L440" s="89">
        <v>0.01</v>
      </c>
      <c r="M440" s="83" t="s">
        <v>235</v>
      </c>
    </row>
    <row r="441" spans="1:13" x14ac:dyDescent="0.25">
      <c r="A441" s="82">
        <v>3.2240000000000002</v>
      </c>
      <c r="B441" s="90">
        <v>-112.65300000000001</v>
      </c>
      <c r="C441" s="91">
        <v>42.055999999999997</v>
      </c>
      <c r="D441" s="88">
        <v>5</v>
      </c>
      <c r="E441" s="92">
        <v>1975</v>
      </c>
      <c r="F441" s="83">
        <v>3</v>
      </c>
      <c r="G441" s="83">
        <v>30</v>
      </c>
      <c r="H441" s="83">
        <v>7</v>
      </c>
      <c r="I441" s="83">
        <v>22</v>
      </c>
      <c r="J441" s="83">
        <v>0.3</v>
      </c>
      <c r="K441" s="84">
        <v>0.22900000000000001</v>
      </c>
      <c r="L441" s="89">
        <v>0.01</v>
      </c>
      <c r="M441" s="83" t="s">
        <v>235</v>
      </c>
    </row>
    <row r="442" spans="1:13" x14ac:dyDescent="0.25">
      <c r="A442" s="82">
        <v>3.6194999999999999</v>
      </c>
      <c r="B442" s="90">
        <v>-112.581</v>
      </c>
      <c r="C442" s="91">
        <v>42.024999999999999</v>
      </c>
      <c r="D442" s="88">
        <v>5</v>
      </c>
      <c r="E442" s="92">
        <v>1975</v>
      </c>
      <c r="F442" s="83">
        <v>3</v>
      </c>
      <c r="G442" s="83">
        <v>30</v>
      </c>
      <c r="H442" s="83">
        <v>7</v>
      </c>
      <c r="I442" s="83">
        <v>32</v>
      </c>
      <c r="J442" s="83">
        <v>13.2</v>
      </c>
      <c r="K442" s="84">
        <v>0.22900000000000001</v>
      </c>
      <c r="L442" s="89">
        <v>0.01</v>
      </c>
      <c r="M442" s="83" t="s">
        <v>235</v>
      </c>
    </row>
    <row r="443" spans="1:13" x14ac:dyDescent="0.25">
      <c r="A443" s="82">
        <v>3.3822000000000001</v>
      </c>
      <c r="B443" s="90">
        <v>-112.59699999999999</v>
      </c>
      <c r="C443" s="91">
        <v>42.023000000000003</v>
      </c>
      <c r="D443" s="88">
        <v>0</v>
      </c>
      <c r="E443" s="92">
        <v>1975</v>
      </c>
      <c r="F443" s="83">
        <v>3</v>
      </c>
      <c r="G443" s="83">
        <v>30</v>
      </c>
      <c r="H443" s="83">
        <v>8</v>
      </c>
      <c r="I443" s="83">
        <v>46</v>
      </c>
      <c r="J443" s="83">
        <v>31</v>
      </c>
      <c r="K443" s="84">
        <v>0.22900000000000001</v>
      </c>
      <c r="L443" s="89">
        <v>0.01</v>
      </c>
      <c r="M443" s="83" t="s">
        <v>235</v>
      </c>
    </row>
    <row r="444" spans="1:13" x14ac:dyDescent="0.25">
      <c r="A444" s="82">
        <v>3.1448999999999998</v>
      </c>
      <c r="B444" s="90">
        <v>-112.59</v>
      </c>
      <c r="C444" s="91">
        <v>42.043999999999997</v>
      </c>
      <c r="D444" s="88">
        <v>4</v>
      </c>
      <c r="E444" s="92">
        <v>1975</v>
      </c>
      <c r="F444" s="83">
        <v>3</v>
      </c>
      <c r="G444" s="83">
        <v>30</v>
      </c>
      <c r="H444" s="83">
        <v>8</v>
      </c>
      <c r="I444" s="83">
        <v>54</v>
      </c>
      <c r="J444" s="83">
        <v>51.4</v>
      </c>
      <c r="K444" s="84">
        <v>0.22900000000000001</v>
      </c>
      <c r="L444" s="89">
        <v>0.01</v>
      </c>
      <c r="M444" s="83" t="s">
        <v>235</v>
      </c>
    </row>
    <row r="445" spans="1:13" x14ac:dyDescent="0.25">
      <c r="A445" s="82">
        <v>3.0657999999999999</v>
      </c>
      <c r="B445" s="90">
        <v>-112.602</v>
      </c>
      <c r="C445" s="91">
        <v>42.018000000000001</v>
      </c>
      <c r="D445" s="88">
        <v>5</v>
      </c>
      <c r="E445" s="92">
        <v>1975</v>
      </c>
      <c r="F445" s="83">
        <v>3</v>
      </c>
      <c r="G445" s="83">
        <v>30</v>
      </c>
      <c r="H445" s="83">
        <v>10</v>
      </c>
      <c r="I445" s="83">
        <v>6</v>
      </c>
      <c r="J445" s="83">
        <v>49</v>
      </c>
      <c r="K445" s="84">
        <v>0.249</v>
      </c>
      <c r="L445" s="89">
        <v>0.01</v>
      </c>
      <c r="M445" s="83" t="s">
        <v>235</v>
      </c>
    </row>
    <row r="446" spans="1:13" x14ac:dyDescent="0.25">
      <c r="A446" s="82">
        <v>2.9867000000000004</v>
      </c>
      <c r="B446" s="90">
        <v>-112.53400000000001</v>
      </c>
      <c r="C446" s="91">
        <v>42.055</v>
      </c>
      <c r="D446" s="88">
        <v>5</v>
      </c>
      <c r="E446" s="92">
        <v>1975</v>
      </c>
      <c r="F446" s="83">
        <v>3</v>
      </c>
      <c r="G446" s="83">
        <v>30</v>
      </c>
      <c r="H446" s="83">
        <v>12</v>
      </c>
      <c r="I446" s="83">
        <v>17</v>
      </c>
      <c r="J446" s="83">
        <v>59.8</v>
      </c>
      <c r="K446" s="84">
        <v>0.249</v>
      </c>
      <c r="L446" s="89">
        <v>0.01</v>
      </c>
      <c r="M446" s="83" t="s">
        <v>235</v>
      </c>
    </row>
    <row r="447" spans="1:13" x14ac:dyDescent="0.25">
      <c r="A447" s="82">
        <v>3.4613</v>
      </c>
      <c r="B447" s="90">
        <v>-112.598</v>
      </c>
      <c r="C447" s="91">
        <v>42.033000000000001</v>
      </c>
      <c r="D447" s="88">
        <v>5</v>
      </c>
      <c r="E447" s="92">
        <v>1975</v>
      </c>
      <c r="F447" s="83">
        <v>3</v>
      </c>
      <c r="G447" s="83">
        <v>30</v>
      </c>
      <c r="H447" s="83">
        <v>12</v>
      </c>
      <c r="I447" s="83">
        <v>56</v>
      </c>
      <c r="J447" s="83">
        <v>33.5</v>
      </c>
      <c r="K447" s="84">
        <v>0.22900000000000001</v>
      </c>
      <c r="L447" s="89">
        <v>0.01</v>
      </c>
      <c r="M447" s="83" t="s">
        <v>235</v>
      </c>
    </row>
    <row r="448" spans="1:13" x14ac:dyDescent="0.25">
      <c r="A448" s="82">
        <v>3.6986000000000003</v>
      </c>
      <c r="B448" s="90">
        <v>-112.604</v>
      </c>
      <c r="C448" s="91">
        <v>42.026000000000003</v>
      </c>
      <c r="D448" s="88">
        <v>5</v>
      </c>
      <c r="E448" s="92">
        <v>1975</v>
      </c>
      <c r="F448" s="83">
        <v>3</v>
      </c>
      <c r="G448" s="83">
        <v>30</v>
      </c>
      <c r="H448" s="83">
        <v>14</v>
      </c>
      <c r="I448" s="83">
        <v>2</v>
      </c>
      <c r="J448" s="83">
        <v>26.5</v>
      </c>
      <c r="K448" s="84">
        <v>0.22900000000000001</v>
      </c>
      <c r="L448" s="89">
        <v>0.01</v>
      </c>
      <c r="M448" s="83" t="s">
        <v>235</v>
      </c>
    </row>
    <row r="449" spans="1:13" x14ac:dyDescent="0.25">
      <c r="A449" s="82">
        <v>2.9867000000000004</v>
      </c>
      <c r="B449" s="90">
        <v>-112.59399999999999</v>
      </c>
      <c r="C449" s="91">
        <v>42.024000000000001</v>
      </c>
      <c r="D449" s="88">
        <v>5</v>
      </c>
      <c r="E449" s="92">
        <v>1975</v>
      </c>
      <c r="F449" s="83">
        <v>3</v>
      </c>
      <c r="G449" s="83">
        <v>30</v>
      </c>
      <c r="H449" s="83">
        <v>16</v>
      </c>
      <c r="I449" s="83">
        <v>53</v>
      </c>
      <c r="J449" s="83">
        <v>28.6</v>
      </c>
      <c r="K449" s="84">
        <v>0.22900000000000001</v>
      </c>
      <c r="L449" s="89">
        <v>0.01</v>
      </c>
      <c r="M449" s="83" t="s">
        <v>235</v>
      </c>
    </row>
    <row r="450" spans="1:13" x14ac:dyDescent="0.25">
      <c r="A450" s="82">
        <v>2.9867000000000004</v>
      </c>
      <c r="B450" s="90">
        <v>-112.5</v>
      </c>
      <c r="C450" s="91">
        <v>41.976999999999997</v>
      </c>
      <c r="D450" s="88">
        <v>5</v>
      </c>
      <c r="E450" s="92">
        <v>1975</v>
      </c>
      <c r="F450" s="83">
        <v>3</v>
      </c>
      <c r="G450" s="83">
        <v>30</v>
      </c>
      <c r="H450" s="83">
        <v>21</v>
      </c>
      <c r="I450" s="83">
        <v>23</v>
      </c>
      <c r="J450" s="83">
        <v>12.6</v>
      </c>
      <c r="K450" s="84">
        <v>0.22900000000000001</v>
      </c>
      <c r="L450" s="89">
        <v>0.01</v>
      </c>
      <c r="M450" s="83" t="s">
        <v>235</v>
      </c>
    </row>
    <row r="451" spans="1:13" x14ac:dyDescent="0.25">
      <c r="A451" s="82">
        <v>2.9867000000000004</v>
      </c>
      <c r="B451" s="90">
        <v>-112.5</v>
      </c>
      <c r="C451" s="91">
        <v>42.100999999999999</v>
      </c>
      <c r="D451" s="88">
        <v>5</v>
      </c>
      <c r="E451" s="92">
        <v>1975</v>
      </c>
      <c r="F451" s="83">
        <v>3</v>
      </c>
      <c r="G451" s="83">
        <v>30</v>
      </c>
      <c r="H451" s="83">
        <v>23</v>
      </c>
      <c r="I451" s="83">
        <v>43</v>
      </c>
      <c r="J451" s="83">
        <v>50.9</v>
      </c>
      <c r="K451" s="84">
        <v>0.22900000000000001</v>
      </c>
      <c r="L451" s="89">
        <v>0.01</v>
      </c>
      <c r="M451" s="83" t="s">
        <v>235</v>
      </c>
    </row>
    <row r="452" spans="1:13" x14ac:dyDescent="0.25">
      <c r="A452" s="82">
        <v>3.6986000000000003</v>
      </c>
      <c r="B452" s="90">
        <v>-112.54300000000001</v>
      </c>
      <c r="C452" s="91">
        <v>42.063000000000002</v>
      </c>
      <c r="D452" s="88">
        <v>10</v>
      </c>
      <c r="E452" s="92">
        <v>1975</v>
      </c>
      <c r="F452" s="83">
        <v>3</v>
      </c>
      <c r="G452" s="83">
        <v>31</v>
      </c>
      <c r="H452" s="83">
        <v>1</v>
      </c>
      <c r="I452" s="83">
        <v>55</v>
      </c>
      <c r="J452" s="83">
        <v>36.1</v>
      </c>
      <c r="K452" s="84">
        <v>0.22900000000000001</v>
      </c>
      <c r="L452" s="89">
        <v>0.01</v>
      </c>
      <c r="M452" s="83" t="s">
        <v>235</v>
      </c>
    </row>
    <row r="453" spans="1:13" x14ac:dyDescent="0.25">
      <c r="A453" s="82">
        <v>3.1448999999999998</v>
      </c>
      <c r="B453" s="90">
        <v>-112.5</v>
      </c>
      <c r="C453" s="91">
        <v>42.021000000000001</v>
      </c>
      <c r="D453" s="88">
        <v>5</v>
      </c>
      <c r="E453" s="92">
        <v>1975</v>
      </c>
      <c r="F453" s="83">
        <v>3</v>
      </c>
      <c r="G453" s="83">
        <v>31</v>
      </c>
      <c r="H453" s="83">
        <v>8</v>
      </c>
      <c r="I453" s="83">
        <v>22</v>
      </c>
      <c r="J453" s="83">
        <v>54.5</v>
      </c>
      <c r="K453" s="84">
        <v>0.22900000000000001</v>
      </c>
      <c r="L453" s="89">
        <v>0.01</v>
      </c>
      <c r="M453" s="83" t="s">
        <v>235</v>
      </c>
    </row>
    <row r="454" spans="1:13" x14ac:dyDescent="0.25">
      <c r="A454" s="82">
        <v>2.9867000000000004</v>
      </c>
      <c r="B454" s="90">
        <v>-112.511</v>
      </c>
      <c r="C454" s="91">
        <v>42.045999999999999</v>
      </c>
      <c r="D454" s="88">
        <v>5</v>
      </c>
      <c r="E454" s="92">
        <v>1975</v>
      </c>
      <c r="F454" s="83">
        <v>3</v>
      </c>
      <c r="G454" s="83">
        <v>31</v>
      </c>
      <c r="H454" s="83">
        <v>8</v>
      </c>
      <c r="I454" s="83">
        <v>42</v>
      </c>
      <c r="J454" s="83">
        <v>46.9</v>
      </c>
      <c r="K454" s="84">
        <v>0.22900000000000001</v>
      </c>
      <c r="L454" s="89">
        <v>0.01</v>
      </c>
      <c r="M454" s="83" t="s">
        <v>235</v>
      </c>
    </row>
    <row r="455" spans="1:13" x14ac:dyDescent="0.25">
      <c r="A455" s="82">
        <v>3.1448999999999998</v>
      </c>
      <c r="B455" s="90">
        <v>-112.48699999999999</v>
      </c>
      <c r="C455" s="91">
        <v>42.015000000000001</v>
      </c>
      <c r="D455" s="88">
        <v>5</v>
      </c>
      <c r="E455" s="92">
        <v>1975</v>
      </c>
      <c r="F455" s="83">
        <v>3</v>
      </c>
      <c r="G455" s="83">
        <v>31</v>
      </c>
      <c r="H455" s="83">
        <v>8</v>
      </c>
      <c r="I455" s="83">
        <v>52</v>
      </c>
      <c r="J455" s="83">
        <v>12.7</v>
      </c>
      <c r="K455" s="84">
        <v>0.22900000000000001</v>
      </c>
      <c r="L455" s="89">
        <v>0.01</v>
      </c>
      <c r="M455" s="83" t="s">
        <v>235</v>
      </c>
    </row>
    <row r="456" spans="1:13" x14ac:dyDescent="0.25">
      <c r="A456" s="82">
        <v>3.6194999999999999</v>
      </c>
      <c r="B456" s="90">
        <v>-112.498</v>
      </c>
      <c r="C456" s="91">
        <v>42.076999999999998</v>
      </c>
      <c r="D456" s="88">
        <v>6</v>
      </c>
      <c r="E456" s="92">
        <v>1975</v>
      </c>
      <c r="F456" s="83">
        <v>3</v>
      </c>
      <c r="G456" s="83">
        <v>31</v>
      </c>
      <c r="H456" s="83">
        <v>10</v>
      </c>
      <c r="I456" s="83">
        <v>30</v>
      </c>
      <c r="J456" s="83">
        <v>56.4</v>
      </c>
      <c r="K456" s="84">
        <v>0.22900000000000001</v>
      </c>
      <c r="L456" s="89">
        <v>0.01</v>
      </c>
      <c r="M456" s="83" t="s">
        <v>235</v>
      </c>
    </row>
    <row r="457" spans="1:13" x14ac:dyDescent="0.25">
      <c r="A457" s="82">
        <v>2.9867000000000004</v>
      </c>
      <c r="B457" s="90">
        <v>-112.482</v>
      </c>
      <c r="C457" s="91">
        <v>42.014000000000003</v>
      </c>
      <c r="D457" s="88">
        <v>5</v>
      </c>
      <c r="E457" s="92">
        <v>1975</v>
      </c>
      <c r="F457" s="83">
        <v>3</v>
      </c>
      <c r="G457" s="83">
        <v>31</v>
      </c>
      <c r="H457" s="83">
        <v>13</v>
      </c>
      <c r="I457" s="83">
        <v>22</v>
      </c>
      <c r="J457" s="83">
        <v>57.6</v>
      </c>
      <c r="K457" s="84">
        <v>0.22900000000000001</v>
      </c>
      <c r="L457" s="89">
        <v>0.01</v>
      </c>
      <c r="M457" s="83" t="s">
        <v>235</v>
      </c>
    </row>
    <row r="458" spans="1:13" x14ac:dyDescent="0.25">
      <c r="A458" s="82">
        <v>3.3031000000000001</v>
      </c>
      <c r="B458" s="90">
        <v>-112.5</v>
      </c>
      <c r="C458" s="91">
        <v>42.006</v>
      </c>
      <c r="D458" s="88">
        <v>7</v>
      </c>
      <c r="E458" s="92">
        <v>1975</v>
      </c>
      <c r="F458" s="83">
        <v>3</v>
      </c>
      <c r="G458" s="83">
        <v>31</v>
      </c>
      <c r="H458" s="83">
        <v>13</v>
      </c>
      <c r="I458" s="83">
        <v>23</v>
      </c>
      <c r="J458" s="83">
        <v>58.4</v>
      </c>
      <c r="K458" s="84">
        <v>0.22900000000000001</v>
      </c>
      <c r="L458" s="89">
        <v>0.01</v>
      </c>
      <c r="M458" s="83" t="s">
        <v>235</v>
      </c>
    </row>
    <row r="459" spans="1:13" x14ac:dyDescent="0.25">
      <c r="A459" s="82">
        <v>3.4613</v>
      </c>
      <c r="B459" s="90">
        <v>-112.48399999999999</v>
      </c>
      <c r="C459" s="91">
        <v>41.993000000000002</v>
      </c>
      <c r="D459" s="88">
        <v>5</v>
      </c>
      <c r="E459" s="92">
        <v>1975</v>
      </c>
      <c r="F459" s="83">
        <v>3</v>
      </c>
      <c r="G459" s="83">
        <v>31</v>
      </c>
      <c r="H459" s="83">
        <v>13</v>
      </c>
      <c r="I459" s="83">
        <v>45</v>
      </c>
      <c r="J459" s="83">
        <v>51.9</v>
      </c>
      <c r="K459" s="84">
        <v>0.22900000000000001</v>
      </c>
      <c r="L459" s="89">
        <v>0.01</v>
      </c>
      <c r="M459" s="83" t="s">
        <v>235</v>
      </c>
    </row>
    <row r="460" spans="1:13" x14ac:dyDescent="0.25">
      <c r="A460" s="82">
        <v>3.1448999999999998</v>
      </c>
      <c r="B460" s="90">
        <v>-112.42400000000001</v>
      </c>
      <c r="C460" s="91">
        <v>42.078000000000003</v>
      </c>
      <c r="D460" s="88">
        <v>5</v>
      </c>
      <c r="E460" s="92">
        <v>1975</v>
      </c>
      <c r="F460" s="83">
        <v>3</v>
      </c>
      <c r="G460" s="83">
        <v>31</v>
      </c>
      <c r="H460" s="83">
        <v>14</v>
      </c>
      <c r="I460" s="83">
        <v>44</v>
      </c>
      <c r="J460" s="83">
        <v>23.9</v>
      </c>
      <c r="K460" s="84">
        <v>0.22900000000000001</v>
      </c>
      <c r="L460" s="89">
        <v>0.01</v>
      </c>
      <c r="M460" s="83" t="s">
        <v>235</v>
      </c>
    </row>
    <row r="461" spans="1:13" x14ac:dyDescent="0.25">
      <c r="A461" s="82">
        <v>3.0657999999999999</v>
      </c>
      <c r="B461" s="90">
        <v>-112.486</v>
      </c>
      <c r="C461" s="91">
        <v>42.01</v>
      </c>
      <c r="D461" s="88">
        <v>5</v>
      </c>
      <c r="E461" s="92">
        <v>1975</v>
      </c>
      <c r="F461" s="83">
        <v>3</v>
      </c>
      <c r="G461" s="83">
        <v>31</v>
      </c>
      <c r="H461" s="83">
        <v>20</v>
      </c>
      <c r="I461" s="83">
        <v>43</v>
      </c>
      <c r="J461" s="83">
        <v>32</v>
      </c>
      <c r="K461" s="84">
        <v>0.22900000000000001</v>
      </c>
      <c r="L461" s="89">
        <v>0.01</v>
      </c>
      <c r="M461" s="83" t="s">
        <v>235</v>
      </c>
    </row>
    <row r="462" spans="1:13" x14ac:dyDescent="0.25">
      <c r="A462" s="82">
        <v>3.2240000000000002</v>
      </c>
      <c r="B462" s="90">
        <v>-112.489</v>
      </c>
      <c r="C462" s="91">
        <v>42.014000000000003</v>
      </c>
      <c r="D462" s="88">
        <v>3</v>
      </c>
      <c r="E462" s="92">
        <v>1975</v>
      </c>
      <c r="F462" s="83">
        <v>3</v>
      </c>
      <c r="G462" s="83">
        <v>31</v>
      </c>
      <c r="H462" s="83">
        <v>23</v>
      </c>
      <c r="I462" s="83">
        <v>26</v>
      </c>
      <c r="J462" s="83">
        <v>36</v>
      </c>
      <c r="K462" s="84">
        <v>0.22900000000000001</v>
      </c>
      <c r="L462" s="89">
        <v>0.01</v>
      </c>
      <c r="M462" s="83" t="s">
        <v>235</v>
      </c>
    </row>
    <row r="463" spans="1:13" x14ac:dyDescent="0.25">
      <c r="A463" s="82">
        <v>2.8285</v>
      </c>
      <c r="B463" s="90">
        <v>-112.542</v>
      </c>
      <c r="C463" s="91">
        <v>42.073999999999998</v>
      </c>
      <c r="D463" s="88">
        <v>7</v>
      </c>
      <c r="E463" s="92">
        <v>1975</v>
      </c>
      <c r="F463" s="83">
        <v>4</v>
      </c>
      <c r="G463" s="83">
        <v>1</v>
      </c>
      <c r="H463" s="83">
        <v>8</v>
      </c>
      <c r="I463" s="83">
        <v>27</v>
      </c>
      <c r="J463" s="83">
        <v>46.6</v>
      </c>
      <c r="K463" s="84">
        <v>0.249</v>
      </c>
      <c r="L463" s="89">
        <v>0.01</v>
      </c>
      <c r="M463" s="83" t="s">
        <v>235</v>
      </c>
    </row>
    <row r="464" spans="1:13" x14ac:dyDescent="0.25">
      <c r="A464" s="82">
        <v>2.8285</v>
      </c>
      <c r="B464" s="90">
        <v>-112.47199999999999</v>
      </c>
      <c r="C464" s="91">
        <v>42.018999999999998</v>
      </c>
      <c r="D464" s="88">
        <v>5</v>
      </c>
      <c r="E464" s="92">
        <v>1975</v>
      </c>
      <c r="F464" s="83">
        <v>4</v>
      </c>
      <c r="G464" s="83">
        <v>1</v>
      </c>
      <c r="H464" s="83">
        <v>11</v>
      </c>
      <c r="I464" s="83">
        <v>17</v>
      </c>
      <c r="J464" s="83">
        <v>54.9</v>
      </c>
      <c r="K464" s="84">
        <v>0.249</v>
      </c>
      <c r="L464" s="89">
        <v>0.01</v>
      </c>
      <c r="M464" s="83" t="s">
        <v>235</v>
      </c>
    </row>
    <row r="465" spans="1:13" x14ac:dyDescent="0.25">
      <c r="A465" s="82">
        <v>2.8285</v>
      </c>
      <c r="B465" s="90">
        <v>-112.54600000000001</v>
      </c>
      <c r="C465" s="91">
        <v>42.072000000000003</v>
      </c>
      <c r="D465" s="88">
        <v>10</v>
      </c>
      <c r="E465" s="92">
        <v>1975</v>
      </c>
      <c r="F465" s="83">
        <v>4</v>
      </c>
      <c r="G465" s="83">
        <v>1</v>
      </c>
      <c r="H465" s="83">
        <v>11</v>
      </c>
      <c r="I465" s="83">
        <v>40</v>
      </c>
      <c r="J465" s="83">
        <v>29.6</v>
      </c>
      <c r="K465" s="84">
        <v>0.22900000000000001</v>
      </c>
      <c r="L465" s="89">
        <v>0.01</v>
      </c>
      <c r="M465" s="83" t="s">
        <v>235</v>
      </c>
    </row>
    <row r="466" spans="1:13" x14ac:dyDescent="0.25">
      <c r="A466" s="82">
        <v>2.9867000000000004</v>
      </c>
      <c r="B466" s="90">
        <v>-112.5</v>
      </c>
      <c r="C466" s="91">
        <v>42.029000000000003</v>
      </c>
      <c r="D466" s="88">
        <v>6</v>
      </c>
      <c r="E466" s="92">
        <v>1975</v>
      </c>
      <c r="F466" s="83">
        <v>4</v>
      </c>
      <c r="G466" s="83">
        <v>1</v>
      </c>
      <c r="H466" s="83">
        <v>12</v>
      </c>
      <c r="I466" s="83">
        <v>29</v>
      </c>
      <c r="J466" s="83">
        <v>34.6</v>
      </c>
      <c r="K466" s="84">
        <v>0.22900000000000001</v>
      </c>
      <c r="L466" s="89">
        <v>0.01</v>
      </c>
      <c r="M466" s="83" t="s">
        <v>235</v>
      </c>
    </row>
    <row r="467" spans="1:13" x14ac:dyDescent="0.25">
      <c r="A467" s="82">
        <v>3.0657999999999999</v>
      </c>
      <c r="B467" s="90">
        <v>-112.49299999999999</v>
      </c>
      <c r="C467" s="91">
        <v>42.045999999999999</v>
      </c>
      <c r="D467" s="88">
        <v>8</v>
      </c>
      <c r="E467" s="92">
        <v>1975</v>
      </c>
      <c r="F467" s="83">
        <v>4</v>
      </c>
      <c r="G467" s="83">
        <v>1</v>
      </c>
      <c r="H467" s="83">
        <v>18</v>
      </c>
      <c r="I467" s="83">
        <v>47</v>
      </c>
      <c r="J467" s="83">
        <v>56.4</v>
      </c>
      <c r="K467" s="84">
        <v>0.22900000000000001</v>
      </c>
      <c r="L467" s="89">
        <v>0.01</v>
      </c>
      <c r="M467" s="83" t="s">
        <v>235</v>
      </c>
    </row>
    <row r="468" spans="1:13" x14ac:dyDescent="0.25">
      <c r="A468" s="82">
        <v>2.8285</v>
      </c>
      <c r="B468" s="90">
        <v>-112.497</v>
      </c>
      <c r="C468" s="91">
        <v>42.008000000000003</v>
      </c>
      <c r="D468" s="88">
        <v>5</v>
      </c>
      <c r="E468" s="92">
        <v>1975</v>
      </c>
      <c r="F468" s="83">
        <v>4</v>
      </c>
      <c r="G468" s="83">
        <v>2</v>
      </c>
      <c r="H468" s="83">
        <v>7</v>
      </c>
      <c r="I468" s="83">
        <v>52</v>
      </c>
      <c r="J468" s="83">
        <v>58.5</v>
      </c>
      <c r="K468" s="84">
        <v>0.249</v>
      </c>
      <c r="L468" s="89">
        <v>0.01</v>
      </c>
      <c r="M468" s="83" t="s">
        <v>235</v>
      </c>
    </row>
    <row r="469" spans="1:13" x14ac:dyDescent="0.25">
      <c r="A469" s="82">
        <v>2.8285</v>
      </c>
      <c r="B469" s="90">
        <v>-112.492</v>
      </c>
      <c r="C469" s="91">
        <v>41.987000000000002</v>
      </c>
      <c r="D469" s="88">
        <v>3</v>
      </c>
      <c r="E469" s="92">
        <v>1975</v>
      </c>
      <c r="F469" s="83">
        <v>4</v>
      </c>
      <c r="G469" s="83">
        <v>2</v>
      </c>
      <c r="H469" s="83">
        <v>10</v>
      </c>
      <c r="I469" s="83">
        <v>15</v>
      </c>
      <c r="J469" s="83">
        <v>11.6</v>
      </c>
      <c r="K469" s="84">
        <v>0.22900000000000001</v>
      </c>
      <c r="L469" s="89">
        <v>0.01</v>
      </c>
      <c r="M469" s="83" t="s">
        <v>235</v>
      </c>
    </row>
    <row r="470" spans="1:13" x14ac:dyDescent="0.25">
      <c r="A470" s="82">
        <v>3.4613</v>
      </c>
      <c r="B470" s="90">
        <v>-112.44199999999999</v>
      </c>
      <c r="C470" s="91">
        <v>42.09</v>
      </c>
      <c r="D470" s="88">
        <v>6</v>
      </c>
      <c r="E470" s="92">
        <v>1975</v>
      </c>
      <c r="F470" s="83">
        <v>4</v>
      </c>
      <c r="G470" s="83">
        <v>2</v>
      </c>
      <c r="H470" s="83">
        <v>21</v>
      </c>
      <c r="I470" s="83">
        <v>6</v>
      </c>
      <c r="J470" s="83">
        <v>46.2</v>
      </c>
      <c r="K470" s="84">
        <v>0.22900000000000001</v>
      </c>
      <c r="L470" s="89">
        <v>0.01</v>
      </c>
      <c r="M470" s="83" t="s">
        <v>235</v>
      </c>
    </row>
    <row r="471" spans="1:13" x14ac:dyDescent="0.25">
      <c r="A471" s="82">
        <v>3.1448999999999998</v>
      </c>
      <c r="B471" s="90">
        <v>-112.49</v>
      </c>
      <c r="C471" s="91">
        <v>41.988999999999997</v>
      </c>
      <c r="D471" s="88">
        <v>5</v>
      </c>
      <c r="E471" s="92">
        <v>1975</v>
      </c>
      <c r="F471" s="83">
        <v>4</v>
      </c>
      <c r="G471" s="83">
        <v>2</v>
      </c>
      <c r="H471" s="83">
        <v>23</v>
      </c>
      <c r="I471" s="83">
        <v>45</v>
      </c>
      <c r="J471" s="83">
        <v>17.600000000000001</v>
      </c>
      <c r="K471" s="84">
        <v>0.22900000000000001</v>
      </c>
      <c r="L471" s="89">
        <v>0.01</v>
      </c>
      <c r="M471" s="83" t="s">
        <v>235</v>
      </c>
    </row>
    <row r="472" spans="1:13" x14ac:dyDescent="0.25">
      <c r="A472" s="82">
        <v>2.9076</v>
      </c>
      <c r="B472" s="90">
        <v>-112.515</v>
      </c>
      <c r="C472" s="91">
        <v>42.05</v>
      </c>
      <c r="D472" s="88">
        <v>9</v>
      </c>
      <c r="E472" s="92">
        <v>1975</v>
      </c>
      <c r="F472" s="83">
        <v>4</v>
      </c>
      <c r="G472" s="83">
        <v>3</v>
      </c>
      <c r="H472" s="83">
        <v>1</v>
      </c>
      <c r="I472" s="83">
        <v>11</v>
      </c>
      <c r="J472" s="83">
        <v>22.1</v>
      </c>
      <c r="K472" s="84">
        <v>0.22900000000000001</v>
      </c>
      <c r="L472" s="89">
        <v>0.01</v>
      </c>
      <c r="M472" s="83" t="s">
        <v>235</v>
      </c>
    </row>
    <row r="473" spans="1:13" x14ac:dyDescent="0.25">
      <c r="A473" s="82">
        <v>3.2240000000000002</v>
      </c>
      <c r="B473" s="90">
        <v>-112.476</v>
      </c>
      <c r="C473" s="91">
        <v>42.014000000000003</v>
      </c>
      <c r="D473" s="88">
        <v>5</v>
      </c>
      <c r="E473" s="92">
        <v>1975</v>
      </c>
      <c r="F473" s="83">
        <v>4</v>
      </c>
      <c r="G473" s="83">
        <v>3</v>
      </c>
      <c r="H473" s="83">
        <v>1</v>
      </c>
      <c r="I473" s="83">
        <v>14</v>
      </c>
      <c r="J473" s="83">
        <v>29.5</v>
      </c>
      <c r="K473" s="84">
        <v>0.22900000000000001</v>
      </c>
      <c r="L473" s="89">
        <v>0.01</v>
      </c>
      <c r="M473" s="83" t="s">
        <v>235</v>
      </c>
    </row>
    <row r="474" spans="1:13" x14ac:dyDescent="0.25">
      <c r="A474" s="82">
        <v>3.1448999999999998</v>
      </c>
      <c r="B474" s="90">
        <v>-112.489</v>
      </c>
      <c r="C474" s="91">
        <v>42.000999999999998</v>
      </c>
      <c r="D474" s="88">
        <v>5</v>
      </c>
      <c r="E474" s="92">
        <v>1975</v>
      </c>
      <c r="F474" s="83">
        <v>4</v>
      </c>
      <c r="G474" s="83">
        <v>3</v>
      </c>
      <c r="H474" s="83">
        <v>1</v>
      </c>
      <c r="I474" s="83">
        <v>22</v>
      </c>
      <c r="J474" s="83">
        <v>10.199999999999999</v>
      </c>
      <c r="K474" s="84">
        <v>0.22900000000000001</v>
      </c>
      <c r="L474" s="89">
        <v>0.01</v>
      </c>
      <c r="M474" s="83" t="s">
        <v>235</v>
      </c>
    </row>
    <row r="475" spans="1:13" x14ac:dyDescent="0.25">
      <c r="A475" s="82">
        <v>2.8285</v>
      </c>
      <c r="B475" s="90">
        <v>-112.65600000000001</v>
      </c>
      <c r="C475" s="91">
        <v>41.938000000000002</v>
      </c>
      <c r="D475" s="88">
        <v>5</v>
      </c>
      <c r="E475" s="92">
        <v>1975</v>
      </c>
      <c r="F475" s="83">
        <v>4</v>
      </c>
      <c r="G475" s="83">
        <v>3</v>
      </c>
      <c r="H475" s="83">
        <v>5</v>
      </c>
      <c r="I475" s="83">
        <v>46</v>
      </c>
      <c r="J475" s="83">
        <v>31.3</v>
      </c>
      <c r="K475" s="84">
        <v>0.249</v>
      </c>
      <c r="L475" s="89">
        <v>0.01</v>
      </c>
      <c r="M475" s="83" t="s">
        <v>235</v>
      </c>
    </row>
    <row r="476" spans="1:13" x14ac:dyDescent="0.25">
      <c r="A476" s="82">
        <v>2.8285</v>
      </c>
      <c r="B476" s="90">
        <v>-112.505</v>
      </c>
      <c r="C476" s="91">
        <v>42.024999999999999</v>
      </c>
      <c r="D476" s="88">
        <v>9</v>
      </c>
      <c r="E476" s="92">
        <v>1975</v>
      </c>
      <c r="F476" s="83">
        <v>4</v>
      </c>
      <c r="G476" s="83">
        <v>3</v>
      </c>
      <c r="H476" s="83">
        <v>19</v>
      </c>
      <c r="I476" s="83">
        <v>0</v>
      </c>
      <c r="J476" s="83">
        <v>22.1</v>
      </c>
      <c r="K476" s="84">
        <v>0.22900000000000001</v>
      </c>
      <c r="L476" s="89">
        <v>0.01</v>
      </c>
      <c r="M476" s="83" t="s">
        <v>235</v>
      </c>
    </row>
    <row r="477" spans="1:13" x14ac:dyDescent="0.25">
      <c r="A477" s="82">
        <v>2.8285</v>
      </c>
      <c r="B477" s="90">
        <v>-112.494</v>
      </c>
      <c r="C477" s="91">
        <v>41.982999999999997</v>
      </c>
      <c r="D477" s="88">
        <v>5</v>
      </c>
      <c r="E477" s="92">
        <v>1975</v>
      </c>
      <c r="F477" s="83">
        <v>4</v>
      </c>
      <c r="G477" s="83">
        <v>3</v>
      </c>
      <c r="H477" s="83">
        <v>19</v>
      </c>
      <c r="I477" s="83">
        <v>34</v>
      </c>
      <c r="J477" s="83">
        <v>11.1</v>
      </c>
      <c r="K477" s="84">
        <v>0.22900000000000001</v>
      </c>
      <c r="L477" s="89">
        <v>0.01</v>
      </c>
      <c r="M477" s="83" t="s">
        <v>235</v>
      </c>
    </row>
    <row r="478" spans="1:13" x14ac:dyDescent="0.25">
      <c r="A478" s="82">
        <v>2.9076</v>
      </c>
      <c r="B478" s="90">
        <v>-112.50700000000001</v>
      </c>
      <c r="C478" s="91">
        <v>42.027999999999999</v>
      </c>
      <c r="D478" s="88">
        <v>6</v>
      </c>
      <c r="E478" s="92">
        <v>1975</v>
      </c>
      <c r="F478" s="83">
        <v>4</v>
      </c>
      <c r="G478" s="83">
        <v>4</v>
      </c>
      <c r="H478" s="83">
        <v>3</v>
      </c>
      <c r="I478" s="83">
        <v>21</v>
      </c>
      <c r="J478" s="83">
        <v>51</v>
      </c>
      <c r="K478" s="84">
        <v>0.22900000000000001</v>
      </c>
      <c r="L478" s="89">
        <v>0.01</v>
      </c>
      <c r="M478" s="83" t="s">
        <v>235</v>
      </c>
    </row>
    <row r="479" spans="1:13" x14ac:dyDescent="0.25">
      <c r="A479" s="82">
        <v>3.2240000000000002</v>
      </c>
      <c r="B479" s="90">
        <v>-112.496</v>
      </c>
      <c r="C479" s="91">
        <v>41.988999999999997</v>
      </c>
      <c r="D479" s="88">
        <v>5</v>
      </c>
      <c r="E479" s="92">
        <v>1975</v>
      </c>
      <c r="F479" s="83">
        <v>4</v>
      </c>
      <c r="G479" s="83">
        <v>4</v>
      </c>
      <c r="H479" s="83">
        <v>5</v>
      </c>
      <c r="I479" s="83">
        <v>22</v>
      </c>
      <c r="J479" s="83">
        <v>34</v>
      </c>
      <c r="K479" s="84">
        <v>0.22900000000000001</v>
      </c>
      <c r="L479" s="89">
        <v>0.01</v>
      </c>
      <c r="M479" s="83" t="s">
        <v>235</v>
      </c>
    </row>
    <row r="480" spans="1:13" x14ac:dyDescent="0.25">
      <c r="A480" s="82">
        <v>3.1448999999999998</v>
      </c>
      <c r="B480" s="90">
        <v>-112.504</v>
      </c>
      <c r="C480" s="91">
        <v>42.101999999999997</v>
      </c>
      <c r="D480" s="88">
        <v>8</v>
      </c>
      <c r="E480" s="92">
        <v>1975</v>
      </c>
      <c r="F480" s="83">
        <v>4</v>
      </c>
      <c r="G480" s="83">
        <v>4</v>
      </c>
      <c r="H480" s="83">
        <v>6</v>
      </c>
      <c r="I480" s="83">
        <v>52</v>
      </c>
      <c r="J480" s="83">
        <v>26.6</v>
      </c>
      <c r="K480" s="84">
        <v>0.22900000000000001</v>
      </c>
      <c r="L480" s="89">
        <v>0.01</v>
      </c>
      <c r="M480" s="83" t="s">
        <v>235</v>
      </c>
    </row>
    <row r="481" spans="1:13" x14ac:dyDescent="0.25">
      <c r="A481" s="82">
        <v>3.1448999999999998</v>
      </c>
      <c r="B481" s="90">
        <v>-112.474</v>
      </c>
      <c r="C481" s="91">
        <v>42.017000000000003</v>
      </c>
      <c r="D481" s="88">
        <v>5</v>
      </c>
      <c r="E481" s="92">
        <v>1975</v>
      </c>
      <c r="F481" s="83">
        <v>4</v>
      </c>
      <c r="G481" s="83">
        <v>4</v>
      </c>
      <c r="H481" s="83">
        <v>13</v>
      </c>
      <c r="I481" s="83">
        <v>46</v>
      </c>
      <c r="J481" s="83">
        <v>3.5</v>
      </c>
      <c r="K481" s="84">
        <v>0.22900000000000001</v>
      </c>
      <c r="L481" s="89">
        <v>0.01</v>
      </c>
      <c r="M481" s="83" t="s">
        <v>235</v>
      </c>
    </row>
    <row r="482" spans="1:13" x14ac:dyDescent="0.25">
      <c r="A482" s="82">
        <v>3.3822000000000001</v>
      </c>
      <c r="B482" s="90">
        <v>-112.503</v>
      </c>
      <c r="C482" s="91">
        <v>42.04</v>
      </c>
      <c r="D482" s="88">
        <v>7</v>
      </c>
      <c r="E482" s="92">
        <v>1975</v>
      </c>
      <c r="F482" s="83">
        <v>4</v>
      </c>
      <c r="G482" s="83">
        <v>5</v>
      </c>
      <c r="H482" s="83">
        <v>1</v>
      </c>
      <c r="I482" s="83">
        <v>8</v>
      </c>
      <c r="J482" s="83">
        <v>16.5</v>
      </c>
      <c r="K482" s="84">
        <v>0.22900000000000001</v>
      </c>
      <c r="L482" s="89">
        <v>0.01</v>
      </c>
      <c r="M482" s="83" t="s">
        <v>235</v>
      </c>
    </row>
    <row r="483" spans="1:13" x14ac:dyDescent="0.25">
      <c r="A483" s="82">
        <v>2.9867000000000004</v>
      </c>
      <c r="B483" s="90">
        <v>-112.47199999999999</v>
      </c>
      <c r="C483" s="91">
        <v>42.015999999999998</v>
      </c>
      <c r="D483" s="88">
        <v>5</v>
      </c>
      <c r="E483" s="92">
        <v>1975</v>
      </c>
      <c r="F483" s="83">
        <v>4</v>
      </c>
      <c r="G483" s="83">
        <v>5</v>
      </c>
      <c r="H483" s="83">
        <v>6</v>
      </c>
      <c r="I483" s="83">
        <v>44</v>
      </c>
      <c r="J483" s="83">
        <v>35.700000000000003</v>
      </c>
      <c r="K483" s="84">
        <v>0.22900000000000001</v>
      </c>
      <c r="L483" s="89">
        <v>0.01</v>
      </c>
      <c r="M483" s="83" t="s">
        <v>235</v>
      </c>
    </row>
    <row r="484" spans="1:13" x14ac:dyDescent="0.25">
      <c r="A484" s="82">
        <v>2.8285</v>
      </c>
      <c r="B484" s="90">
        <v>-112.657</v>
      </c>
      <c r="C484" s="91">
        <v>41.933</v>
      </c>
      <c r="D484" s="88">
        <v>5</v>
      </c>
      <c r="E484" s="92">
        <v>1975</v>
      </c>
      <c r="F484" s="83">
        <v>4</v>
      </c>
      <c r="G484" s="83">
        <v>6</v>
      </c>
      <c r="H484" s="83">
        <v>3</v>
      </c>
      <c r="I484" s="83">
        <v>51</v>
      </c>
      <c r="J484" s="83">
        <v>37.6</v>
      </c>
      <c r="K484" s="84">
        <v>0.22900000000000001</v>
      </c>
      <c r="L484" s="89">
        <v>0.01</v>
      </c>
      <c r="M484" s="83" t="s">
        <v>235</v>
      </c>
    </row>
    <row r="485" spans="1:13" x14ac:dyDescent="0.25">
      <c r="A485" s="82">
        <v>3.4613</v>
      </c>
      <c r="B485" s="90">
        <v>-112.488</v>
      </c>
      <c r="C485" s="91">
        <v>42.026000000000003</v>
      </c>
      <c r="D485" s="88">
        <v>6</v>
      </c>
      <c r="E485" s="92">
        <v>1975</v>
      </c>
      <c r="F485" s="83">
        <v>4</v>
      </c>
      <c r="G485" s="83">
        <v>6</v>
      </c>
      <c r="H485" s="83">
        <v>21</v>
      </c>
      <c r="I485" s="83">
        <v>5</v>
      </c>
      <c r="J485" s="83">
        <v>34.1</v>
      </c>
      <c r="K485" s="84">
        <v>0.22900000000000001</v>
      </c>
      <c r="L485" s="89">
        <v>0.01</v>
      </c>
      <c r="M485" s="83" t="s">
        <v>235</v>
      </c>
    </row>
    <row r="486" spans="1:13" x14ac:dyDescent="0.25">
      <c r="A486" s="82">
        <v>3.1448999999999998</v>
      </c>
      <c r="B486" s="90">
        <v>-112.508</v>
      </c>
      <c r="C486" s="91">
        <v>42.033000000000001</v>
      </c>
      <c r="D486" s="88">
        <v>6</v>
      </c>
      <c r="E486" s="92">
        <v>1975</v>
      </c>
      <c r="F486" s="83">
        <v>4</v>
      </c>
      <c r="G486" s="83">
        <v>7</v>
      </c>
      <c r="H486" s="83">
        <v>8</v>
      </c>
      <c r="I486" s="83">
        <v>22</v>
      </c>
      <c r="J486" s="83">
        <v>44.2</v>
      </c>
      <c r="K486" s="84">
        <v>0.22900000000000001</v>
      </c>
      <c r="L486" s="89">
        <v>0.01</v>
      </c>
      <c r="M486" s="83" t="s">
        <v>235</v>
      </c>
    </row>
    <row r="487" spans="1:13" x14ac:dyDescent="0.25">
      <c r="A487" s="82">
        <v>2.9076</v>
      </c>
      <c r="B487" s="90">
        <v>-112.557</v>
      </c>
      <c r="C487" s="91">
        <v>42.026000000000003</v>
      </c>
      <c r="D487" s="88">
        <v>5</v>
      </c>
      <c r="E487" s="92">
        <v>1975</v>
      </c>
      <c r="F487" s="83">
        <v>4</v>
      </c>
      <c r="G487" s="83">
        <v>7</v>
      </c>
      <c r="H487" s="83">
        <v>9</v>
      </c>
      <c r="I487" s="83">
        <v>24</v>
      </c>
      <c r="J487" s="83">
        <v>40.9</v>
      </c>
      <c r="K487" s="84">
        <v>0.22900000000000001</v>
      </c>
      <c r="L487" s="89">
        <v>0.01</v>
      </c>
      <c r="M487" s="83" t="s">
        <v>235</v>
      </c>
    </row>
    <row r="488" spans="1:13" x14ac:dyDescent="0.25">
      <c r="A488" s="82">
        <v>3.3822000000000001</v>
      </c>
      <c r="B488" s="90">
        <v>-112.491</v>
      </c>
      <c r="C488" s="91">
        <v>42.052999999999997</v>
      </c>
      <c r="D488" s="88">
        <v>6</v>
      </c>
      <c r="E488" s="92">
        <v>1975</v>
      </c>
      <c r="F488" s="83">
        <v>4</v>
      </c>
      <c r="G488" s="83">
        <v>7</v>
      </c>
      <c r="H488" s="83">
        <v>13</v>
      </c>
      <c r="I488" s="83">
        <v>42</v>
      </c>
      <c r="J488" s="83">
        <v>34.6</v>
      </c>
      <c r="K488" s="84">
        <v>0.22900000000000001</v>
      </c>
      <c r="L488" s="89">
        <v>0.01</v>
      </c>
      <c r="M488" s="83" t="s">
        <v>235</v>
      </c>
    </row>
    <row r="489" spans="1:13" x14ac:dyDescent="0.25">
      <c r="A489" s="82">
        <v>3.3031000000000001</v>
      </c>
      <c r="B489" s="90">
        <v>-112.58499999999999</v>
      </c>
      <c r="C489" s="91">
        <v>42.156999999999996</v>
      </c>
      <c r="D489" s="88">
        <v>3</v>
      </c>
      <c r="E489" s="92">
        <v>1975</v>
      </c>
      <c r="F489" s="83">
        <v>4</v>
      </c>
      <c r="G489" s="83">
        <v>7</v>
      </c>
      <c r="H489" s="83">
        <v>14</v>
      </c>
      <c r="I489" s="83">
        <v>1</v>
      </c>
      <c r="J489" s="83">
        <v>42.2</v>
      </c>
      <c r="K489" s="84">
        <v>0.22900000000000001</v>
      </c>
      <c r="L489" s="89">
        <v>0.01</v>
      </c>
      <c r="M489" s="83" t="s">
        <v>235</v>
      </c>
    </row>
    <row r="490" spans="1:13" x14ac:dyDescent="0.25">
      <c r="A490" s="82">
        <v>3.3031000000000001</v>
      </c>
      <c r="B490" s="90">
        <v>-112.49299999999999</v>
      </c>
      <c r="C490" s="91">
        <v>42.048999999999999</v>
      </c>
      <c r="D490" s="88">
        <v>5</v>
      </c>
      <c r="E490" s="92">
        <v>1975</v>
      </c>
      <c r="F490" s="83">
        <v>4</v>
      </c>
      <c r="G490" s="83">
        <v>7</v>
      </c>
      <c r="H490" s="83">
        <v>14</v>
      </c>
      <c r="I490" s="83">
        <v>43</v>
      </c>
      <c r="J490" s="83">
        <v>54.4</v>
      </c>
      <c r="K490" s="84">
        <v>0.22900000000000001</v>
      </c>
      <c r="L490" s="89">
        <v>0.01</v>
      </c>
      <c r="M490" s="83" t="s">
        <v>235</v>
      </c>
    </row>
    <row r="491" spans="1:13" x14ac:dyDescent="0.25">
      <c r="A491" s="82">
        <v>2.8285</v>
      </c>
      <c r="B491" s="90">
        <v>-112.473</v>
      </c>
      <c r="C491" s="91">
        <v>42.11</v>
      </c>
      <c r="D491" s="88">
        <v>7</v>
      </c>
      <c r="E491" s="92">
        <v>1975</v>
      </c>
      <c r="F491" s="83">
        <v>4</v>
      </c>
      <c r="G491" s="83">
        <v>7</v>
      </c>
      <c r="H491" s="83">
        <v>19</v>
      </c>
      <c r="I491" s="83">
        <v>0</v>
      </c>
      <c r="J491" s="83">
        <v>11.4</v>
      </c>
      <c r="K491" s="84">
        <v>0.249</v>
      </c>
      <c r="L491" s="89">
        <v>0.01</v>
      </c>
      <c r="M491" s="83" t="s">
        <v>235</v>
      </c>
    </row>
    <row r="492" spans="1:13" x14ac:dyDescent="0.25">
      <c r="A492" s="82">
        <v>3.2240000000000002</v>
      </c>
      <c r="B492" s="90">
        <v>-112.373</v>
      </c>
      <c r="C492" s="91">
        <v>41.860999999999997</v>
      </c>
      <c r="D492" s="88">
        <v>8</v>
      </c>
      <c r="E492" s="92">
        <v>1975</v>
      </c>
      <c r="F492" s="83">
        <v>4</v>
      </c>
      <c r="G492" s="83">
        <v>8</v>
      </c>
      <c r="H492" s="83">
        <v>3</v>
      </c>
      <c r="I492" s="83">
        <v>48</v>
      </c>
      <c r="J492" s="83">
        <v>3.6</v>
      </c>
      <c r="K492" s="84">
        <v>0.22900000000000001</v>
      </c>
      <c r="L492" s="89">
        <v>0.01</v>
      </c>
      <c r="M492" s="83" t="s">
        <v>235</v>
      </c>
    </row>
    <row r="493" spans="1:13" x14ac:dyDescent="0.25">
      <c r="A493" s="82">
        <v>3.2240000000000002</v>
      </c>
      <c r="B493" s="90">
        <v>-112.51600000000001</v>
      </c>
      <c r="C493" s="91">
        <v>42.040999999999997</v>
      </c>
      <c r="D493" s="88">
        <v>7</v>
      </c>
      <c r="E493" s="92">
        <v>1975</v>
      </c>
      <c r="F493" s="83">
        <v>4</v>
      </c>
      <c r="G493" s="83">
        <v>9</v>
      </c>
      <c r="H493" s="83">
        <v>5</v>
      </c>
      <c r="I493" s="83">
        <v>20</v>
      </c>
      <c r="J493" s="83">
        <v>11</v>
      </c>
      <c r="K493" s="84">
        <v>0.22900000000000001</v>
      </c>
      <c r="L493" s="89">
        <v>0.01</v>
      </c>
      <c r="M493" s="83" t="s">
        <v>235</v>
      </c>
    </row>
    <row r="494" spans="1:13" x14ac:dyDescent="0.25">
      <c r="A494" s="82">
        <v>2.9076</v>
      </c>
      <c r="B494" s="90">
        <v>-112.544</v>
      </c>
      <c r="C494" s="91">
        <v>42.01</v>
      </c>
      <c r="D494" s="88">
        <v>5</v>
      </c>
      <c r="E494" s="92">
        <v>1975</v>
      </c>
      <c r="F494" s="83">
        <v>4</v>
      </c>
      <c r="G494" s="83">
        <v>10</v>
      </c>
      <c r="H494" s="83">
        <v>5</v>
      </c>
      <c r="I494" s="83">
        <v>23</v>
      </c>
      <c r="J494" s="83">
        <v>39.6</v>
      </c>
      <c r="K494" s="84">
        <v>0.22900000000000001</v>
      </c>
      <c r="L494" s="89">
        <v>0.01</v>
      </c>
      <c r="M494" s="83" t="s">
        <v>235</v>
      </c>
    </row>
    <row r="495" spans="1:13" x14ac:dyDescent="0.25">
      <c r="A495" s="82">
        <v>3.3822000000000001</v>
      </c>
      <c r="B495" s="90">
        <v>-112.554</v>
      </c>
      <c r="C495" s="91">
        <v>42.018000000000001</v>
      </c>
      <c r="D495" s="88">
        <v>5</v>
      </c>
      <c r="E495" s="92">
        <v>1975</v>
      </c>
      <c r="F495" s="83">
        <v>4</v>
      </c>
      <c r="G495" s="83">
        <v>10</v>
      </c>
      <c r="H495" s="83">
        <v>10</v>
      </c>
      <c r="I495" s="83">
        <v>21</v>
      </c>
      <c r="J495" s="83">
        <v>0.7</v>
      </c>
      <c r="K495" s="84">
        <v>0.22900000000000001</v>
      </c>
      <c r="L495" s="89">
        <v>0.01</v>
      </c>
      <c r="M495" s="83" t="s">
        <v>235</v>
      </c>
    </row>
    <row r="496" spans="1:13" x14ac:dyDescent="0.25">
      <c r="A496" s="82">
        <v>2.8285</v>
      </c>
      <c r="B496" s="90">
        <v>-112.51900000000001</v>
      </c>
      <c r="C496" s="91">
        <v>42.01</v>
      </c>
      <c r="D496" s="88">
        <v>6</v>
      </c>
      <c r="E496" s="92">
        <v>1975</v>
      </c>
      <c r="F496" s="83">
        <v>4</v>
      </c>
      <c r="G496" s="83">
        <v>10</v>
      </c>
      <c r="H496" s="83">
        <v>22</v>
      </c>
      <c r="I496" s="83">
        <v>56</v>
      </c>
      <c r="J496" s="83">
        <v>37.700000000000003</v>
      </c>
      <c r="K496" s="84">
        <v>0.22900000000000001</v>
      </c>
      <c r="L496" s="89">
        <v>0.01</v>
      </c>
      <c r="M496" s="83" t="s">
        <v>235</v>
      </c>
    </row>
    <row r="497" spans="1:13" x14ac:dyDescent="0.25">
      <c r="A497" s="82">
        <v>3.0657999999999999</v>
      </c>
      <c r="B497" s="90">
        <v>-112.444</v>
      </c>
      <c r="C497" s="91">
        <v>42.103000000000002</v>
      </c>
      <c r="D497" s="88">
        <v>8</v>
      </c>
      <c r="E497" s="92">
        <v>1975</v>
      </c>
      <c r="F497" s="83">
        <v>4</v>
      </c>
      <c r="G497" s="83">
        <v>14</v>
      </c>
      <c r="H497" s="83">
        <v>18</v>
      </c>
      <c r="I497" s="83">
        <v>24</v>
      </c>
      <c r="J497" s="83">
        <v>24.6</v>
      </c>
      <c r="K497" s="84">
        <v>0.22900000000000001</v>
      </c>
      <c r="L497" s="89">
        <v>0.01</v>
      </c>
      <c r="M497" s="83" t="s">
        <v>235</v>
      </c>
    </row>
    <row r="498" spans="1:13" x14ac:dyDescent="0.25">
      <c r="A498" s="82">
        <v>3.0657999999999999</v>
      </c>
      <c r="B498" s="90">
        <v>-112.465</v>
      </c>
      <c r="C498" s="91">
        <v>42.106000000000002</v>
      </c>
      <c r="D498" s="88">
        <v>5</v>
      </c>
      <c r="E498" s="92">
        <v>1975</v>
      </c>
      <c r="F498" s="83">
        <v>4</v>
      </c>
      <c r="G498" s="83">
        <v>14</v>
      </c>
      <c r="H498" s="83">
        <v>20</v>
      </c>
      <c r="I498" s="83">
        <v>32</v>
      </c>
      <c r="J498" s="83">
        <v>16.899999999999999</v>
      </c>
      <c r="K498" s="84">
        <v>0.22900000000000001</v>
      </c>
      <c r="L498" s="89">
        <v>0.01</v>
      </c>
      <c r="M498" s="83" t="s">
        <v>235</v>
      </c>
    </row>
    <row r="499" spans="1:13" x14ac:dyDescent="0.25">
      <c r="A499" s="82">
        <v>2.8285</v>
      </c>
      <c r="B499" s="90">
        <v>-112.542</v>
      </c>
      <c r="C499" s="91">
        <v>42.054000000000002</v>
      </c>
      <c r="D499" s="88">
        <v>7</v>
      </c>
      <c r="E499" s="92">
        <v>1975</v>
      </c>
      <c r="F499" s="83">
        <v>4</v>
      </c>
      <c r="G499" s="83">
        <v>20</v>
      </c>
      <c r="H499" s="83">
        <v>2</v>
      </c>
      <c r="I499" s="83">
        <v>9</v>
      </c>
      <c r="J499" s="83">
        <v>42</v>
      </c>
      <c r="K499" s="84">
        <v>0.22900000000000001</v>
      </c>
      <c r="L499" s="89">
        <v>0.01</v>
      </c>
      <c r="M499" s="83" t="s">
        <v>235</v>
      </c>
    </row>
    <row r="500" spans="1:13" x14ac:dyDescent="0.25">
      <c r="A500" s="82">
        <v>3.3031000000000001</v>
      </c>
      <c r="B500" s="90">
        <v>-112.43600000000001</v>
      </c>
      <c r="C500" s="91">
        <v>41.981000000000002</v>
      </c>
      <c r="D500" s="88">
        <v>7</v>
      </c>
      <c r="E500" s="92">
        <v>1975</v>
      </c>
      <c r="F500" s="83">
        <v>4</v>
      </c>
      <c r="G500" s="83">
        <v>20</v>
      </c>
      <c r="H500" s="83">
        <v>8</v>
      </c>
      <c r="I500" s="83">
        <v>56</v>
      </c>
      <c r="J500" s="83">
        <v>27</v>
      </c>
      <c r="K500" s="84">
        <v>0.22900000000000001</v>
      </c>
      <c r="L500" s="89">
        <v>0.01</v>
      </c>
      <c r="M500" s="83" t="s">
        <v>235</v>
      </c>
    </row>
    <row r="501" spans="1:13" x14ac:dyDescent="0.25">
      <c r="A501" s="82">
        <v>3.1448999999999998</v>
      </c>
      <c r="B501" s="90">
        <v>-112.446</v>
      </c>
      <c r="C501" s="91">
        <v>41.972000000000001</v>
      </c>
      <c r="D501" s="88">
        <v>7</v>
      </c>
      <c r="E501" s="92">
        <v>1975</v>
      </c>
      <c r="F501" s="83">
        <v>4</v>
      </c>
      <c r="G501" s="83">
        <v>20</v>
      </c>
      <c r="H501" s="83">
        <v>19</v>
      </c>
      <c r="I501" s="83">
        <v>23</v>
      </c>
      <c r="J501" s="83">
        <v>24.6</v>
      </c>
      <c r="K501" s="84">
        <v>0.22900000000000001</v>
      </c>
      <c r="L501" s="89">
        <v>0.01</v>
      </c>
      <c r="M501" s="83" t="s">
        <v>235</v>
      </c>
    </row>
    <row r="502" spans="1:13" x14ac:dyDescent="0.25">
      <c r="A502" s="82">
        <v>2.9867000000000004</v>
      </c>
      <c r="B502" s="90">
        <v>-112.459</v>
      </c>
      <c r="C502" s="91">
        <v>41.988999999999997</v>
      </c>
      <c r="D502" s="88">
        <v>7</v>
      </c>
      <c r="E502" s="92">
        <v>1975</v>
      </c>
      <c r="F502" s="83">
        <v>4</v>
      </c>
      <c r="G502" s="83">
        <v>20</v>
      </c>
      <c r="H502" s="83">
        <v>22</v>
      </c>
      <c r="I502" s="83">
        <v>10</v>
      </c>
      <c r="J502" s="83">
        <v>27.9</v>
      </c>
      <c r="K502" s="84">
        <v>0.22900000000000001</v>
      </c>
      <c r="L502" s="89">
        <v>0.01</v>
      </c>
      <c r="M502" s="83" t="s">
        <v>235</v>
      </c>
    </row>
    <row r="503" spans="1:13" x14ac:dyDescent="0.25">
      <c r="A503" s="82">
        <v>2.9076</v>
      </c>
      <c r="B503" s="90">
        <v>-112.544</v>
      </c>
      <c r="C503" s="91">
        <v>42.021000000000001</v>
      </c>
      <c r="D503" s="88">
        <v>7</v>
      </c>
      <c r="E503" s="92">
        <v>1975</v>
      </c>
      <c r="F503" s="83">
        <v>4</v>
      </c>
      <c r="G503" s="83">
        <v>23</v>
      </c>
      <c r="H503" s="83">
        <v>4</v>
      </c>
      <c r="I503" s="83">
        <v>5</v>
      </c>
      <c r="J503" s="83">
        <v>12.4</v>
      </c>
      <c r="K503" s="84">
        <v>0.22900000000000001</v>
      </c>
      <c r="L503" s="89">
        <v>0.01</v>
      </c>
      <c r="M503" s="83" t="s">
        <v>235</v>
      </c>
    </row>
    <row r="504" spans="1:13" x14ac:dyDescent="0.25">
      <c r="A504" s="82">
        <v>2.9867000000000004</v>
      </c>
      <c r="B504" s="90">
        <v>-112.529</v>
      </c>
      <c r="C504" s="91">
        <v>42.006</v>
      </c>
      <c r="D504" s="88">
        <v>7</v>
      </c>
      <c r="E504" s="92">
        <v>1975</v>
      </c>
      <c r="F504" s="83">
        <v>4</v>
      </c>
      <c r="G504" s="83">
        <v>23</v>
      </c>
      <c r="H504" s="83">
        <v>4</v>
      </c>
      <c r="I504" s="83">
        <v>28</v>
      </c>
      <c r="J504" s="83">
        <v>33.799999999999997</v>
      </c>
      <c r="K504" s="84">
        <v>0.22900000000000001</v>
      </c>
      <c r="L504" s="89">
        <v>0.01</v>
      </c>
      <c r="M504" s="83" t="s">
        <v>235</v>
      </c>
    </row>
    <row r="505" spans="1:13" x14ac:dyDescent="0.25">
      <c r="A505" s="82">
        <v>3.3822000000000001</v>
      </c>
      <c r="B505" s="90">
        <v>-112.47</v>
      </c>
      <c r="C505" s="91">
        <v>42.003999999999998</v>
      </c>
      <c r="D505" s="88">
        <v>7</v>
      </c>
      <c r="E505" s="92">
        <v>1975</v>
      </c>
      <c r="F505" s="83">
        <v>4</v>
      </c>
      <c r="G505" s="83">
        <v>26</v>
      </c>
      <c r="H505" s="83">
        <v>1</v>
      </c>
      <c r="I505" s="83">
        <v>52</v>
      </c>
      <c r="J505" s="83">
        <v>4.4000000000000004</v>
      </c>
      <c r="K505" s="84">
        <v>0.22900000000000001</v>
      </c>
      <c r="L505" s="89">
        <v>0.01</v>
      </c>
      <c r="M505" s="83" t="s">
        <v>235</v>
      </c>
    </row>
    <row r="506" spans="1:13" x14ac:dyDescent="0.25">
      <c r="A506" s="82">
        <v>2.9867000000000004</v>
      </c>
      <c r="B506" s="90">
        <v>-112.462</v>
      </c>
      <c r="C506" s="91">
        <v>42.091999999999999</v>
      </c>
      <c r="D506" s="88">
        <v>7</v>
      </c>
      <c r="E506" s="92">
        <v>1975</v>
      </c>
      <c r="F506" s="83">
        <v>5</v>
      </c>
      <c r="G506" s="83">
        <v>3</v>
      </c>
      <c r="H506" s="83">
        <v>1</v>
      </c>
      <c r="I506" s="83">
        <v>54</v>
      </c>
      <c r="J506" s="83">
        <v>32.1</v>
      </c>
      <c r="K506" s="84">
        <v>0.22900000000000001</v>
      </c>
      <c r="L506" s="89">
        <v>0.01</v>
      </c>
      <c r="M506" s="83" t="s">
        <v>235</v>
      </c>
    </row>
    <row r="507" spans="1:13" x14ac:dyDescent="0.25">
      <c r="A507" s="82">
        <v>2.9076</v>
      </c>
      <c r="B507" s="90">
        <v>-112.435</v>
      </c>
      <c r="C507" s="91">
        <v>42.082000000000001</v>
      </c>
      <c r="D507" s="88">
        <v>7</v>
      </c>
      <c r="E507" s="92">
        <v>1975</v>
      </c>
      <c r="F507" s="83">
        <v>5</v>
      </c>
      <c r="G507" s="83">
        <v>4</v>
      </c>
      <c r="H507" s="83">
        <v>20</v>
      </c>
      <c r="I507" s="83">
        <v>39</v>
      </c>
      <c r="J507" s="83">
        <v>57</v>
      </c>
      <c r="K507" s="84">
        <v>0.22900000000000001</v>
      </c>
      <c r="L507" s="89">
        <v>0.01</v>
      </c>
      <c r="M507" s="83" t="s">
        <v>235</v>
      </c>
    </row>
    <row r="508" spans="1:13" x14ac:dyDescent="0.25">
      <c r="A508" s="82">
        <v>3.3031000000000001</v>
      </c>
      <c r="B508" s="90">
        <v>-112.49299999999999</v>
      </c>
      <c r="C508" s="91">
        <v>41.981000000000002</v>
      </c>
      <c r="D508" s="88">
        <v>2</v>
      </c>
      <c r="E508" s="92">
        <v>1975</v>
      </c>
      <c r="F508" s="83">
        <v>5</v>
      </c>
      <c r="G508" s="83">
        <v>12</v>
      </c>
      <c r="H508" s="83">
        <v>5</v>
      </c>
      <c r="I508" s="83">
        <v>17</v>
      </c>
      <c r="J508" s="83">
        <v>13.7</v>
      </c>
      <c r="K508" s="84">
        <v>0.22900000000000001</v>
      </c>
      <c r="L508" s="89">
        <v>0.01</v>
      </c>
      <c r="M508" s="83" t="s">
        <v>235</v>
      </c>
    </row>
    <row r="509" spans="1:13" x14ac:dyDescent="0.25">
      <c r="A509" s="82">
        <v>2.8285</v>
      </c>
      <c r="B509" s="90">
        <v>-112.61199999999999</v>
      </c>
      <c r="C509" s="91">
        <v>41.899000000000001</v>
      </c>
      <c r="D509" s="88">
        <v>7</v>
      </c>
      <c r="E509" s="92">
        <v>1975</v>
      </c>
      <c r="F509" s="83">
        <v>5</v>
      </c>
      <c r="G509" s="83">
        <v>15</v>
      </c>
      <c r="H509" s="83">
        <v>14</v>
      </c>
      <c r="I509" s="83">
        <v>9</v>
      </c>
      <c r="J509" s="83">
        <v>13.7</v>
      </c>
      <c r="K509" s="84">
        <v>0.249</v>
      </c>
      <c r="L509" s="89">
        <v>0.01</v>
      </c>
      <c r="M509" s="83" t="s">
        <v>235</v>
      </c>
    </row>
    <row r="510" spans="1:13" x14ac:dyDescent="0.25">
      <c r="A510" s="82">
        <v>2.9076</v>
      </c>
      <c r="B510" s="90">
        <v>-112.545</v>
      </c>
      <c r="C510" s="91">
        <v>42.076000000000001</v>
      </c>
      <c r="D510" s="88">
        <v>10</v>
      </c>
      <c r="E510" s="92">
        <v>1975</v>
      </c>
      <c r="F510" s="83">
        <v>5</v>
      </c>
      <c r="G510" s="83">
        <v>19</v>
      </c>
      <c r="H510" s="83">
        <v>15</v>
      </c>
      <c r="I510" s="83">
        <v>18</v>
      </c>
      <c r="J510" s="83">
        <v>28.7</v>
      </c>
      <c r="K510" s="84">
        <v>0.249</v>
      </c>
      <c r="L510" s="89">
        <v>0.01</v>
      </c>
      <c r="M510" s="83" t="s">
        <v>235</v>
      </c>
    </row>
    <row r="511" spans="1:13" x14ac:dyDescent="0.25">
      <c r="A511" s="82">
        <v>3.1448999999999998</v>
      </c>
      <c r="B511" s="90">
        <v>-112.506</v>
      </c>
      <c r="C511" s="91">
        <v>42.003999999999998</v>
      </c>
      <c r="D511" s="88">
        <v>1</v>
      </c>
      <c r="E511" s="92">
        <v>1975</v>
      </c>
      <c r="F511" s="83">
        <v>5</v>
      </c>
      <c r="G511" s="83">
        <v>19</v>
      </c>
      <c r="H511" s="83">
        <v>21</v>
      </c>
      <c r="I511" s="83">
        <v>37</v>
      </c>
      <c r="J511" s="83">
        <v>28.1</v>
      </c>
      <c r="K511" s="84">
        <v>0.249</v>
      </c>
      <c r="L511" s="89">
        <v>0.01</v>
      </c>
      <c r="M511" s="83" t="s">
        <v>235</v>
      </c>
    </row>
    <row r="512" spans="1:13" x14ac:dyDescent="0.25">
      <c r="A512" s="82">
        <v>2.8285</v>
      </c>
      <c r="B512" s="90">
        <v>-112.783</v>
      </c>
      <c r="C512" s="91">
        <v>38.223999999999997</v>
      </c>
      <c r="D512" s="88">
        <v>7</v>
      </c>
      <c r="E512" s="92">
        <v>1975</v>
      </c>
      <c r="F512" s="83">
        <v>5</v>
      </c>
      <c r="G512" s="83">
        <v>20</v>
      </c>
      <c r="H512" s="83">
        <v>22</v>
      </c>
      <c r="I512" s="83">
        <v>32</v>
      </c>
      <c r="J512" s="83">
        <v>58</v>
      </c>
      <c r="K512" s="84">
        <v>0.249</v>
      </c>
      <c r="L512" s="89">
        <v>0.01</v>
      </c>
      <c r="M512" s="83" t="s">
        <v>235</v>
      </c>
    </row>
    <row r="513" spans="1:13" x14ac:dyDescent="0.25">
      <c r="A513" s="82">
        <v>3.1448999999999998</v>
      </c>
      <c r="B513" s="90">
        <v>-112.50700000000001</v>
      </c>
      <c r="C513" s="91">
        <v>41.978000000000002</v>
      </c>
      <c r="D513" s="88">
        <v>7</v>
      </c>
      <c r="E513" s="92">
        <v>1975</v>
      </c>
      <c r="F513" s="83">
        <v>5</v>
      </c>
      <c r="G513" s="83">
        <v>29</v>
      </c>
      <c r="H513" s="83">
        <v>12</v>
      </c>
      <c r="I513" s="83">
        <v>29</v>
      </c>
      <c r="J513" s="83">
        <v>52.4</v>
      </c>
      <c r="K513" s="84">
        <v>0.22900000000000001</v>
      </c>
      <c r="L513" s="89">
        <v>0.01</v>
      </c>
      <c r="M513" s="83" t="s">
        <v>235</v>
      </c>
    </row>
    <row r="514" spans="1:13" x14ac:dyDescent="0.25">
      <c r="A514" s="82">
        <v>2.3328594000000002</v>
      </c>
      <c r="B514" s="90">
        <v>-108.77</v>
      </c>
      <c r="C514" s="91">
        <v>41.83</v>
      </c>
      <c r="D514" s="88">
        <v>10</v>
      </c>
      <c r="E514" s="92">
        <v>1975</v>
      </c>
      <c r="F514" s="83">
        <v>5</v>
      </c>
      <c r="G514" s="83">
        <v>30</v>
      </c>
      <c r="H514" s="83">
        <v>3</v>
      </c>
      <c r="I514" s="83">
        <v>25</v>
      </c>
      <c r="J514" s="83">
        <v>49.2</v>
      </c>
      <c r="K514" s="84">
        <v>0.40100000000000002</v>
      </c>
      <c r="L514" s="89">
        <v>0.01</v>
      </c>
      <c r="M514" s="83" t="s">
        <v>235</v>
      </c>
    </row>
    <row r="515" spans="1:13" x14ac:dyDescent="0.25">
      <c r="A515" s="82">
        <v>3.0040229000000003</v>
      </c>
      <c r="B515" s="90">
        <v>-108.8</v>
      </c>
      <c r="C515" s="91">
        <v>41.91</v>
      </c>
      <c r="D515" s="88">
        <v>5</v>
      </c>
      <c r="E515" s="92">
        <v>1975</v>
      </c>
      <c r="F515" s="83">
        <v>6</v>
      </c>
      <c r="G515" s="83">
        <v>7</v>
      </c>
      <c r="H515" s="83">
        <v>4</v>
      </c>
      <c r="I515" s="83">
        <v>36</v>
      </c>
      <c r="J515" s="83">
        <v>21.7</v>
      </c>
      <c r="K515" s="84">
        <v>0.40100000000000002</v>
      </c>
      <c r="L515" s="89">
        <v>0.01</v>
      </c>
      <c r="M515" s="83" t="s">
        <v>235</v>
      </c>
    </row>
    <row r="516" spans="1:13" x14ac:dyDescent="0.25">
      <c r="A516" s="82">
        <v>2.9867000000000004</v>
      </c>
      <c r="B516" s="90">
        <v>-112.346</v>
      </c>
      <c r="C516" s="91">
        <v>41.74</v>
      </c>
      <c r="D516" s="88">
        <v>7</v>
      </c>
      <c r="E516" s="92">
        <v>1975</v>
      </c>
      <c r="F516" s="83">
        <v>6</v>
      </c>
      <c r="G516" s="83">
        <v>13</v>
      </c>
      <c r="H516" s="83">
        <v>16</v>
      </c>
      <c r="I516" s="83">
        <v>9</v>
      </c>
      <c r="J516" s="83">
        <v>56.6</v>
      </c>
      <c r="K516" s="84">
        <v>0.249</v>
      </c>
      <c r="L516" s="89">
        <v>0.01</v>
      </c>
      <c r="M516" s="83" t="s">
        <v>235</v>
      </c>
    </row>
    <row r="517" spans="1:13" x14ac:dyDescent="0.25">
      <c r="A517" s="82">
        <v>3.8094191000000004</v>
      </c>
      <c r="B517" s="90">
        <v>-114.803</v>
      </c>
      <c r="C517" s="91">
        <v>40.872999999999998</v>
      </c>
      <c r="D517" s="88">
        <v>5</v>
      </c>
      <c r="E517" s="92">
        <v>1975</v>
      </c>
      <c r="F517" s="83">
        <v>6</v>
      </c>
      <c r="G517" s="83">
        <v>16</v>
      </c>
      <c r="H517" s="83">
        <v>23</v>
      </c>
      <c r="I517" s="83">
        <v>30</v>
      </c>
      <c r="J517" s="83">
        <v>54.9</v>
      </c>
      <c r="K517" s="84">
        <v>0.40100000000000002</v>
      </c>
      <c r="L517" s="89">
        <v>0.01</v>
      </c>
      <c r="M517" s="83" t="s">
        <v>235</v>
      </c>
    </row>
    <row r="518" spans="1:13" x14ac:dyDescent="0.25">
      <c r="A518" s="82">
        <v>2.4670921000000003</v>
      </c>
      <c r="B518" s="90">
        <v>-110.96</v>
      </c>
      <c r="C518" s="91">
        <v>43.37</v>
      </c>
      <c r="D518" s="88">
        <v>5</v>
      </c>
      <c r="E518" s="92">
        <v>1975</v>
      </c>
      <c r="F518" s="83">
        <v>6</v>
      </c>
      <c r="G518" s="83">
        <v>18</v>
      </c>
      <c r="H518" s="83">
        <v>5</v>
      </c>
      <c r="I518" s="83">
        <v>42</v>
      </c>
      <c r="J518" s="83">
        <v>28.2</v>
      </c>
      <c r="K518" s="84">
        <v>0.40100000000000002</v>
      </c>
      <c r="L518" s="89">
        <v>0.01</v>
      </c>
      <c r="M518" s="83" t="s">
        <v>235</v>
      </c>
    </row>
    <row r="519" spans="1:13" x14ac:dyDescent="0.25">
      <c r="A519" s="82">
        <v>2.8285</v>
      </c>
      <c r="B519" s="90">
        <v>-112.477</v>
      </c>
      <c r="C519" s="91">
        <v>41.877000000000002</v>
      </c>
      <c r="D519" s="88">
        <v>7</v>
      </c>
      <c r="E519" s="92">
        <v>1975</v>
      </c>
      <c r="F519" s="83">
        <v>6</v>
      </c>
      <c r="G519" s="83">
        <v>21</v>
      </c>
      <c r="H519" s="83">
        <v>16</v>
      </c>
      <c r="I519" s="83">
        <v>4</v>
      </c>
      <c r="J519" s="83">
        <v>14.4</v>
      </c>
      <c r="K519" s="84">
        <v>0.249</v>
      </c>
      <c r="L519" s="89">
        <v>0.01</v>
      </c>
      <c r="M519" s="83" t="s">
        <v>235</v>
      </c>
    </row>
    <row r="520" spans="1:13" x14ac:dyDescent="0.25">
      <c r="A520" s="82">
        <v>2.9867000000000004</v>
      </c>
      <c r="B520" s="90">
        <v>-112.495</v>
      </c>
      <c r="C520" s="91">
        <v>42.015000000000001</v>
      </c>
      <c r="D520" s="88">
        <v>7</v>
      </c>
      <c r="E520" s="92">
        <v>1975</v>
      </c>
      <c r="F520" s="83">
        <v>6</v>
      </c>
      <c r="G520" s="83">
        <v>29</v>
      </c>
      <c r="H520" s="83">
        <v>18</v>
      </c>
      <c r="I520" s="83">
        <v>59</v>
      </c>
      <c r="J520" s="83">
        <v>28.4</v>
      </c>
      <c r="K520" s="84">
        <v>0.22900000000000001</v>
      </c>
      <c r="L520" s="89">
        <v>0.01</v>
      </c>
      <c r="M520" s="83" t="s">
        <v>235</v>
      </c>
    </row>
    <row r="521" spans="1:13" x14ac:dyDescent="0.25">
      <c r="A521" s="82">
        <v>3.2240000000000002</v>
      </c>
      <c r="B521" s="90">
        <v>-112.54300000000001</v>
      </c>
      <c r="C521" s="91">
        <v>42.143000000000001</v>
      </c>
      <c r="D521" s="88">
        <v>14</v>
      </c>
      <c r="E521" s="92">
        <v>1975</v>
      </c>
      <c r="F521" s="83">
        <v>6</v>
      </c>
      <c r="G521" s="83">
        <v>30</v>
      </c>
      <c r="H521" s="83">
        <v>3</v>
      </c>
      <c r="I521" s="83">
        <v>26</v>
      </c>
      <c r="J521" s="83">
        <v>45.9</v>
      </c>
      <c r="K521" s="84">
        <v>0.22900000000000001</v>
      </c>
      <c r="L521" s="89">
        <v>0.01</v>
      </c>
      <c r="M521" s="83" t="s">
        <v>235</v>
      </c>
    </row>
    <row r="522" spans="1:13" x14ac:dyDescent="0.25">
      <c r="A522" s="82">
        <v>2.9867000000000004</v>
      </c>
      <c r="B522" s="90">
        <v>-112.47199999999999</v>
      </c>
      <c r="C522" s="91">
        <v>41.975999999999999</v>
      </c>
      <c r="D522" s="88">
        <v>7</v>
      </c>
      <c r="E522" s="92">
        <v>1975</v>
      </c>
      <c r="F522" s="83">
        <v>7</v>
      </c>
      <c r="G522" s="83">
        <v>7</v>
      </c>
      <c r="H522" s="83">
        <v>1</v>
      </c>
      <c r="I522" s="83">
        <v>33</v>
      </c>
      <c r="J522" s="83">
        <v>25</v>
      </c>
      <c r="K522" s="84">
        <v>0.249</v>
      </c>
      <c r="L522" s="89">
        <v>0.01</v>
      </c>
      <c r="M522" s="83" t="s">
        <v>235</v>
      </c>
    </row>
    <row r="523" spans="1:13" x14ac:dyDescent="0.25">
      <c r="A523" s="82">
        <v>2.8285</v>
      </c>
      <c r="B523" s="90">
        <v>-111.58799999999999</v>
      </c>
      <c r="C523" s="91">
        <v>40.799999999999997</v>
      </c>
      <c r="D523" s="88">
        <v>7</v>
      </c>
      <c r="E523" s="92">
        <v>1975</v>
      </c>
      <c r="F523" s="83">
        <v>7</v>
      </c>
      <c r="G523" s="83">
        <v>7</v>
      </c>
      <c r="H523" s="83">
        <v>10</v>
      </c>
      <c r="I523" s="83">
        <v>11</v>
      </c>
      <c r="J523" s="83">
        <v>5.9</v>
      </c>
      <c r="K523" s="84">
        <v>0.249</v>
      </c>
      <c r="L523" s="89">
        <v>0.01</v>
      </c>
      <c r="M523" s="83" t="s">
        <v>235</v>
      </c>
    </row>
    <row r="524" spans="1:13" x14ac:dyDescent="0.25">
      <c r="A524" s="82">
        <v>2.8285</v>
      </c>
      <c r="B524" s="90">
        <v>-112.432</v>
      </c>
      <c r="C524" s="91">
        <v>41.99</v>
      </c>
      <c r="D524" s="88">
        <v>7</v>
      </c>
      <c r="E524" s="92">
        <v>1975</v>
      </c>
      <c r="F524" s="83">
        <v>7</v>
      </c>
      <c r="G524" s="83">
        <v>9</v>
      </c>
      <c r="H524" s="83">
        <v>11</v>
      </c>
      <c r="I524" s="83">
        <v>12</v>
      </c>
      <c r="J524" s="83">
        <v>17.8</v>
      </c>
      <c r="K524" s="84">
        <v>0.249</v>
      </c>
      <c r="L524" s="89">
        <v>0.01</v>
      </c>
      <c r="M524" s="83" t="s">
        <v>235</v>
      </c>
    </row>
    <row r="525" spans="1:13" x14ac:dyDescent="0.25">
      <c r="A525" s="82">
        <v>2.9076</v>
      </c>
      <c r="B525" s="90">
        <v>-112.473</v>
      </c>
      <c r="C525" s="91">
        <v>42.036999999999999</v>
      </c>
      <c r="D525" s="88">
        <v>5</v>
      </c>
      <c r="E525" s="92">
        <v>1975</v>
      </c>
      <c r="F525" s="83">
        <v>7</v>
      </c>
      <c r="G525" s="83">
        <v>16</v>
      </c>
      <c r="H525" s="83">
        <v>14</v>
      </c>
      <c r="I525" s="83">
        <v>33</v>
      </c>
      <c r="J525" s="83">
        <v>39.700000000000003</v>
      </c>
      <c r="K525" s="84">
        <v>0.249</v>
      </c>
      <c r="L525" s="89">
        <v>0.01</v>
      </c>
      <c r="M525" s="83" t="s">
        <v>235</v>
      </c>
    </row>
    <row r="526" spans="1:13" x14ac:dyDescent="0.25">
      <c r="A526" s="82">
        <v>2.8285</v>
      </c>
      <c r="B526" s="90">
        <v>-112.48</v>
      </c>
      <c r="C526" s="91">
        <v>42.113</v>
      </c>
      <c r="D526" s="88">
        <v>3</v>
      </c>
      <c r="E526" s="92">
        <v>1975</v>
      </c>
      <c r="F526" s="83">
        <v>7</v>
      </c>
      <c r="G526" s="83">
        <v>26</v>
      </c>
      <c r="H526" s="83">
        <v>5</v>
      </c>
      <c r="I526" s="83">
        <v>31</v>
      </c>
      <c r="J526" s="83">
        <v>11.3</v>
      </c>
      <c r="K526" s="84">
        <v>0.22900000000000001</v>
      </c>
      <c r="L526" s="89">
        <v>0.01</v>
      </c>
      <c r="M526" s="83" t="s">
        <v>235</v>
      </c>
    </row>
    <row r="527" spans="1:13" x14ac:dyDescent="0.25">
      <c r="A527" s="82">
        <v>3.7777000000000003</v>
      </c>
      <c r="B527" s="90">
        <v>-112.44799999999999</v>
      </c>
      <c r="C527" s="91">
        <v>42.084000000000003</v>
      </c>
      <c r="D527" s="88">
        <v>4</v>
      </c>
      <c r="E527" s="92">
        <v>1975</v>
      </c>
      <c r="F527" s="83">
        <v>8</v>
      </c>
      <c r="G527" s="83">
        <v>16</v>
      </c>
      <c r="H527" s="83">
        <v>21</v>
      </c>
      <c r="I527" s="83">
        <v>20</v>
      </c>
      <c r="J527" s="83">
        <v>53.8</v>
      </c>
      <c r="K527" s="84">
        <v>0.22900000000000001</v>
      </c>
      <c r="L527" s="89">
        <v>0.01</v>
      </c>
      <c r="M527" s="83" t="s">
        <v>235</v>
      </c>
    </row>
    <row r="528" spans="1:13" x14ac:dyDescent="0.25">
      <c r="A528" s="82">
        <v>3.1448999999999998</v>
      </c>
      <c r="B528" s="90">
        <v>-112.589</v>
      </c>
      <c r="C528" s="91">
        <v>38.6</v>
      </c>
      <c r="D528" s="88">
        <v>7</v>
      </c>
      <c r="E528" s="92">
        <v>1975</v>
      </c>
      <c r="F528" s="83">
        <v>9</v>
      </c>
      <c r="G528" s="83">
        <v>10</v>
      </c>
      <c r="H528" s="83">
        <v>6</v>
      </c>
      <c r="I528" s="83">
        <v>39</v>
      </c>
      <c r="J528" s="83">
        <v>43</v>
      </c>
      <c r="K528" s="84">
        <v>0.249</v>
      </c>
      <c r="L528" s="89">
        <v>0.01</v>
      </c>
      <c r="M528" s="83" t="s">
        <v>235</v>
      </c>
    </row>
    <row r="529" spans="1:13" x14ac:dyDescent="0.25">
      <c r="A529" s="82">
        <v>3.4613</v>
      </c>
      <c r="B529" s="90">
        <v>-112.45399999999999</v>
      </c>
      <c r="C529" s="91">
        <v>42.107999999999997</v>
      </c>
      <c r="D529" s="88">
        <v>8</v>
      </c>
      <c r="E529" s="92">
        <v>1975</v>
      </c>
      <c r="F529" s="83">
        <v>9</v>
      </c>
      <c r="G529" s="83">
        <v>12</v>
      </c>
      <c r="H529" s="83">
        <v>18</v>
      </c>
      <c r="I529" s="83">
        <v>26</v>
      </c>
      <c r="J529" s="83">
        <v>6.8</v>
      </c>
      <c r="K529" s="84">
        <v>0.249</v>
      </c>
      <c r="L529" s="89">
        <v>0.01</v>
      </c>
      <c r="M529" s="83" t="s">
        <v>235</v>
      </c>
    </row>
    <row r="530" spans="1:13" x14ac:dyDescent="0.25">
      <c r="A530" s="82">
        <v>3.0657999999999999</v>
      </c>
      <c r="B530" s="90">
        <v>-112.38</v>
      </c>
      <c r="C530" s="91">
        <v>41.893000000000001</v>
      </c>
      <c r="D530" s="88">
        <v>7</v>
      </c>
      <c r="E530" s="92">
        <v>1975</v>
      </c>
      <c r="F530" s="83">
        <v>9</v>
      </c>
      <c r="G530" s="83">
        <v>14</v>
      </c>
      <c r="H530" s="83">
        <v>4</v>
      </c>
      <c r="I530" s="83">
        <v>13</v>
      </c>
      <c r="J530" s="83">
        <v>24.6</v>
      </c>
      <c r="K530" s="84">
        <v>0.249</v>
      </c>
      <c r="L530" s="89">
        <v>0.01</v>
      </c>
      <c r="M530" s="83" t="s">
        <v>235</v>
      </c>
    </row>
    <row r="531" spans="1:13" x14ac:dyDescent="0.25">
      <c r="A531" s="82">
        <v>3.6986000000000003</v>
      </c>
      <c r="B531" s="90">
        <v>-112.45</v>
      </c>
      <c r="C531" s="91">
        <v>42.095999999999997</v>
      </c>
      <c r="D531" s="88">
        <v>6</v>
      </c>
      <c r="E531" s="92">
        <v>1975</v>
      </c>
      <c r="F531" s="83">
        <v>9</v>
      </c>
      <c r="G531" s="83">
        <v>22</v>
      </c>
      <c r="H531" s="83">
        <v>10</v>
      </c>
      <c r="I531" s="83">
        <v>42</v>
      </c>
      <c r="J531" s="83">
        <v>36.299999999999997</v>
      </c>
      <c r="K531" s="84">
        <v>0.22900000000000001</v>
      </c>
      <c r="L531" s="89">
        <v>0.01</v>
      </c>
      <c r="M531" s="83" t="s">
        <v>235</v>
      </c>
    </row>
    <row r="532" spans="1:13" x14ac:dyDescent="0.25">
      <c r="A532" s="82">
        <v>3.0657999999999999</v>
      </c>
      <c r="B532" s="90">
        <v>-111.504</v>
      </c>
      <c r="C532" s="91">
        <v>39.152000000000001</v>
      </c>
      <c r="D532" s="88">
        <v>7</v>
      </c>
      <c r="E532" s="92">
        <v>1975</v>
      </c>
      <c r="F532" s="83">
        <v>10</v>
      </c>
      <c r="G532" s="83">
        <v>6</v>
      </c>
      <c r="H532" s="83">
        <v>15</v>
      </c>
      <c r="I532" s="83">
        <v>50</v>
      </c>
      <c r="J532" s="83">
        <v>48.4</v>
      </c>
      <c r="K532" s="84">
        <v>0.249</v>
      </c>
      <c r="L532" s="89">
        <v>0.01</v>
      </c>
      <c r="M532" s="83" t="s">
        <v>235</v>
      </c>
    </row>
    <row r="533" spans="1:13" x14ac:dyDescent="0.25">
      <c r="A533" s="82">
        <v>2.8285</v>
      </c>
      <c r="B533" s="90">
        <v>-112.248</v>
      </c>
      <c r="C533" s="91">
        <v>42.085999999999999</v>
      </c>
      <c r="D533" s="88">
        <v>0</v>
      </c>
      <c r="E533" s="92">
        <v>1975</v>
      </c>
      <c r="F533" s="83">
        <v>10</v>
      </c>
      <c r="G533" s="83">
        <v>9</v>
      </c>
      <c r="H533" s="83">
        <v>22</v>
      </c>
      <c r="I533" s="83">
        <v>9</v>
      </c>
      <c r="J533" s="83">
        <v>0.8</v>
      </c>
      <c r="K533" s="84">
        <v>0.249</v>
      </c>
      <c r="L533" s="89">
        <v>0.01</v>
      </c>
      <c r="M533" s="83" t="s">
        <v>235</v>
      </c>
    </row>
    <row r="534" spans="1:13" x14ac:dyDescent="0.25">
      <c r="A534" s="82">
        <v>2.9867000000000004</v>
      </c>
      <c r="B534" s="90">
        <v>-111.194</v>
      </c>
      <c r="C534" s="91">
        <v>40.555</v>
      </c>
      <c r="D534" s="88">
        <v>3</v>
      </c>
      <c r="E534" s="92">
        <v>1975</v>
      </c>
      <c r="F534" s="83">
        <v>10</v>
      </c>
      <c r="G534" s="83">
        <v>11</v>
      </c>
      <c r="H534" s="83">
        <v>0</v>
      </c>
      <c r="I534" s="83">
        <v>9</v>
      </c>
      <c r="J534" s="83">
        <v>56.3</v>
      </c>
      <c r="K534" s="84">
        <v>0.22900000000000001</v>
      </c>
      <c r="L534" s="89">
        <v>0.01</v>
      </c>
      <c r="M534" s="83" t="s">
        <v>235</v>
      </c>
    </row>
    <row r="535" spans="1:13" x14ac:dyDescent="0.25">
      <c r="A535" s="82">
        <v>3.1448999999999998</v>
      </c>
      <c r="B535" s="90">
        <v>-111.539</v>
      </c>
      <c r="C535" s="91">
        <v>41.826000000000001</v>
      </c>
      <c r="D535" s="88">
        <v>7</v>
      </c>
      <c r="E535" s="92">
        <v>1975</v>
      </c>
      <c r="F535" s="83">
        <v>10</v>
      </c>
      <c r="G535" s="83">
        <v>11</v>
      </c>
      <c r="H535" s="83">
        <v>21</v>
      </c>
      <c r="I535" s="83">
        <v>55</v>
      </c>
      <c r="J535" s="83">
        <v>1.2</v>
      </c>
      <c r="K535" s="84">
        <v>0.249</v>
      </c>
      <c r="L535" s="89">
        <v>0.01</v>
      </c>
      <c r="M535" s="83" t="s">
        <v>235</v>
      </c>
    </row>
    <row r="536" spans="1:13" x14ac:dyDescent="0.25">
      <c r="A536" s="82">
        <v>2.9867000000000004</v>
      </c>
      <c r="B536" s="90">
        <v>-112.515</v>
      </c>
      <c r="C536" s="91">
        <v>41.982999999999997</v>
      </c>
      <c r="D536" s="88">
        <v>7</v>
      </c>
      <c r="E536" s="92">
        <v>1975</v>
      </c>
      <c r="F536" s="83">
        <v>10</v>
      </c>
      <c r="G536" s="83">
        <v>13</v>
      </c>
      <c r="H536" s="83">
        <v>6</v>
      </c>
      <c r="I536" s="83">
        <v>59</v>
      </c>
      <c r="J536" s="83">
        <v>25.6</v>
      </c>
      <c r="K536" s="84">
        <v>0.249</v>
      </c>
      <c r="L536" s="89">
        <v>0.01</v>
      </c>
      <c r="M536" s="83" t="s">
        <v>235</v>
      </c>
    </row>
    <row r="537" spans="1:13" x14ac:dyDescent="0.25">
      <c r="A537" s="82">
        <v>2.9076</v>
      </c>
      <c r="B537" s="90">
        <v>-111.623</v>
      </c>
      <c r="C537" s="91">
        <v>40.756999999999998</v>
      </c>
      <c r="D537" s="88">
        <v>8</v>
      </c>
      <c r="E537" s="92">
        <v>1975</v>
      </c>
      <c r="F537" s="83">
        <v>10</v>
      </c>
      <c r="G537" s="83">
        <v>22</v>
      </c>
      <c r="H537" s="83">
        <v>23</v>
      </c>
      <c r="I537" s="83">
        <v>34</v>
      </c>
      <c r="J537" s="83">
        <v>14.8</v>
      </c>
      <c r="K537" s="84">
        <v>0.249</v>
      </c>
      <c r="L537" s="89">
        <v>0.01</v>
      </c>
      <c r="M537" s="83" t="s">
        <v>235</v>
      </c>
    </row>
    <row r="538" spans="1:13" x14ac:dyDescent="0.25">
      <c r="A538" s="82">
        <v>3.3822000000000001</v>
      </c>
      <c r="B538" s="90">
        <v>-112.536</v>
      </c>
      <c r="C538" s="91">
        <v>41.956000000000003</v>
      </c>
      <c r="D538" s="88">
        <v>7</v>
      </c>
      <c r="E538" s="92">
        <v>1975</v>
      </c>
      <c r="F538" s="83">
        <v>11</v>
      </c>
      <c r="G538" s="83">
        <v>17</v>
      </c>
      <c r="H538" s="83">
        <v>8</v>
      </c>
      <c r="I538" s="83">
        <v>21</v>
      </c>
      <c r="J538" s="83">
        <v>11.2</v>
      </c>
      <c r="K538" s="84">
        <v>0.249</v>
      </c>
      <c r="L538" s="89">
        <v>0.01</v>
      </c>
      <c r="M538" s="83" t="s">
        <v>235</v>
      </c>
    </row>
    <row r="539" spans="1:13" x14ac:dyDescent="0.25">
      <c r="A539" s="82">
        <v>2.8285</v>
      </c>
      <c r="B539" s="90">
        <v>-112.53400000000001</v>
      </c>
      <c r="C539" s="91">
        <v>42.033999999999999</v>
      </c>
      <c r="D539" s="88">
        <v>5</v>
      </c>
      <c r="E539" s="92">
        <v>1975</v>
      </c>
      <c r="F539" s="83">
        <v>12</v>
      </c>
      <c r="G539" s="83">
        <v>7</v>
      </c>
      <c r="H539" s="83">
        <v>16</v>
      </c>
      <c r="I539" s="83">
        <v>58</v>
      </c>
      <c r="J539" s="83">
        <v>22.4</v>
      </c>
      <c r="K539" s="84">
        <v>0.249</v>
      </c>
      <c r="L539" s="89">
        <v>0.01</v>
      </c>
      <c r="M539" s="83" t="s">
        <v>235</v>
      </c>
    </row>
    <row r="540" spans="1:13" x14ac:dyDescent="0.25">
      <c r="A540" s="82">
        <v>2.9033657853658537</v>
      </c>
      <c r="B540" s="90">
        <v>-112.495</v>
      </c>
      <c r="C540" s="91">
        <v>42.026000000000003</v>
      </c>
      <c r="D540" s="88">
        <v>7</v>
      </c>
      <c r="E540" s="92">
        <v>1975</v>
      </c>
      <c r="F540" s="83">
        <v>12</v>
      </c>
      <c r="G540" s="83">
        <v>20</v>
      </c>
      <c r="H540" s="83">
        <v>1</v>
      </c>
      <c r="I540" s="83">
        <v>44</v>
      </c>
      <c r="J540" s="83">
        <v>12.7</v>
      </c>
      <c r="K540" s="84">
        <v>0.16974077375256788</v>
      </c>
      <c r="L540" s="89">
        <v>0.01</v>
      </c>
      <c r="M540" s="83" t="s">
        <v>236</v>
      </c>
    </row>
    <row r="541" spans="1:13" x14ac:dyDescent="0.25">
      <c r="A541" s="82">
        <v>2.8285</v>
      </c>
      <c r="B541" s="90">
        <v>-110.64700000000001</v>
      </c>
      <c r="C541" s="91">
        <v>39.493000000000002</v>
      </c>
      <c r="D541" s="88">
        <v>7</v>
      </c>
      <c r="E541" s="92">
        <v>1975</v>
      </c>
      <c r="F541" s="83">
        <v>12</v>
      </c>
      <c r="G541" s="83">
        <v>20</v>
      </c>
      <c r="H541" s="83">
        <v>6</v>
      </c>
      <c r="I541" s="83">
        <v>31</v>
      </c>
      <c r="J541" s="83">
        <v>5.9</v>
      </c>
      <c r="K541" s="84">
        <v>0.249</v>
      </c>
      <c r="L541" s="89">
        <v>0.01</v>
      </c>
      <c r="M541" s="83" t="s">
        <v>235</v>
      </c>
    </row>
    <row r="542" spans="1:13" x14ac:dyDescent="0.25">
      <c r="A542" s="82">
        <v>2.9076</v>
      </c>
      <c r="B542" s="90">
        <v>-110.749</v>
      </c>
      <c r="C542" s="91">
        <v>43.171999999999997</v>
      </c>
      <c r="D542" s="88">
        <v>7</v>
      </c>
      <c r="E542" s="92">
        <v>1975</v>
      </c>
      <c r="F542" s="83">
        <v>12</v>
      </c>
      <c r="G542" s="83">
        <v>27</v>
      </c>
      <c r="H542" s="83">
        <v>21</v>
      </c>
      <c r="I542" s="83">
        <v>53</v>
      </c>
      <c r="J542" s="83">
        <v>10.6</v>
      </c>
      <c r="K542" s="84">
        <v>0.249</v>
      </c>
      <c r="L542" s="89">
        <v>0.01</v>
      </c>
      <c r="M542" s="83" t="s">
        <v>235</v>
      </c>
    </row>
    <row r="543" spans="1:13" x14ac:dyDescent="0.25">
      <c r="A543" s="82">
        <v>2.8285</v>
      </c>
      <c r="B543" s="90">
        <v>-112.661</v>
      </c>
      <c r="C543" s="91">
        <v>42.033000000000001</v>
      </c>
      <c r="D543" s="88">
        <v>7</v>
      </c>
      <c r="E543" s="92">
        <v>1976</v>
      </c>
      <c r="F543" s="83">
        <v>1</v>
      </c>
      <c r="G543" s="83">
        <v>5</v>
      </c>
      <c r="H543" s="83">
        <v>20</v>
      </c>
      <c r="I543" s="83">
        <v>29</v>
      </c>
      <c r="J543" s="83">
        <v>25.2</v>
      </c>
      <c r="K543" s="84">
        <v>0.249</v>
      </c>
      <c r="L543" s="89">
        <v>0.01</v>
      </c>
      <c r="M543" s="83" t="s">
        <v>235</v>
      </c>
    </row>
    <row r="544" spans="1:13" x14ac:dyDescent="0.25">
      <c r="A544" s="82">
        <v>2.9076</v>
      </c>
      <c r="B544" s="90">
        <v>-111.83799999999999</v>
      </c>
      <c r="C544" s="91">
        <v>41.271000000000001</v>
      </c>
      <c r="D544" s="88">
        <v>13</v>
      </c>
      <c r="E544" s="92">
        <v>1976</v>
      </c>
      <c r="F544" s="83">
        <v>2</v>
      </c>
      <c r="G544" s="83">
        <v>11</v>
      </c>
      <c r="H544" s="83">
        <v>3</v>
      </c>
      <c r="I544" s="83">
        <v>28</v>
      </c>
      <c r="J544" s="83">
        <v>14.8</v>
      </c>
      <c r="K544" s="84">
        <v>0.22900000000000001</v>
      </c>
      <c r="L544" s="89">
        <v>0.01</v>
      </c>
      <c r="M544" s="83" t="s">
        <v>235</v>
      </c>
    </row>
    <row r="545" spans="1:13" x14ac:dyDescent="0.25">
      <c r="A545" s="82">
        <v>3.3031000000000001</v>
      </c>
      <c r="B545" s="90">
        <v>-111.4</v>
      </c>
      <c r="C545" s="91">
        <v>42.77</v>
      </c>
      <c r="D545" s="88">
        <v>5</v>
      </c>
      <c r="E545" s="92">
        <v>1976</v>
      </c>
      <c r="F545" s="83">
        <v>2</v>
      </c>
      <c r="G545" s="83">
        <v>14</v>
      </c>
      <c r="H545" s="83">
        <v>13</v>
      </c>
      <c r="I545" s="83">
        <v>11</v>
      </c>
      <c r="J545" s="83">
        <v>11.7</v>
      </c>
      <c r="K545" s="84">
        <v>0.249</v>
      </c>
      <c r="L545" s="89">
        <v>0.01</v>
      </c>
      <c r="M545" s="83" t="s">
        <v>235</v>
      </c>
    </row>
    <row r="546" spans="1:13" x14ac:dyDescent="0.25">
      <c r="A546" s="82">
        <v>2.9867000000000004</v>
      </c>
      <c r="B546" s="90">
        <v>-113.093</v>
      </c>
      <c r="C546" s="91">
        <v>38.095999999999997</v>
      </c>
      <c r="D546" s="88">
        <v>7</v>
      </c>
      <c r="E546" s="92">
        <v>1976</v>
      </c>
      <c r="F546" s="83">
        <v>2</v>
      </c>
      <c r="G546" s="83">
        <v>15</v>
      </c>
      <c r="H546" s="83">
        <v>5</v>
      </c>
      <c r="I546" s="83">
        <v>39</v>
      </c>
      <c r="J546" s="83">
        <v>54.2</v>
      </c>
      <c r="K546" s="84">
        <v>0.249</v>
      </c>
      <c r="L546" s="89">
        <v>0.01</v>
      </c>
      <c r="M546" s="83" t="s">
        <v>235</v>
      </c>
    </row>
    <row r="547" spans="1:13" x14ac:dyDescent="0.25">
      <c r="A547" s="82">
        <v>3.2240000000000002</v>
      </c>
      <c r="B547" s="90">
        <v>-112.554</v>
      </c>
      <c r="C547" s="91">
        <v>41.997999999999998</v>
      </c>
      <c r="D547" s="88">
        <v>0</v>
      </c>
      <c r="E547" s="92">
        <v>1976</v>
      </c>
      <c r="F547" s="83">
        <v>2</v>
      </c>
      <c r="G547" s="83">
        <v>21</v>
      </c>
      <c r="H547" s="83">
        <v>14</v>
      </c>
      <c r="I547" s="83">
        <v>12</v>
      </c>
      <c r="J547" s="83">
        <v>46.9</v>
      </c>
      <c r="K547" s="84">
        <v>0.249</v>
      </c>
      <c r="L547" s="89">
        <v>0.01</v>
      </c>
      <c r="M547" s="83" t="s">
        <v>235</v>
      </c>
    </row>
    <row r="548" spans="1:13" x14ac:dyDescent="0.25">
      <c r="A548" s="82">
        <v>2.9076</v>
      </c>
      <c r="B548" s="90">
        <v>-111.57899999999999</v>
      </c>
      <c r="C548" s="91">
        <v>41.076000000000001</v>
      </c>
      <c r="D548" s="88">
        <v>7</v>
      </c>
      <c r="E548" s="92">
        <v>1976</v>
      </c>
      <c r="F548" s="83">
        <v>2</v>
      </c>
      <c r="G548" s="83">
        <v>27</v>
      </c>
      <c r="H548" s="83">
        <v>5</v>
      </c>
      <c r="I548" s="83">
        <v>44</v>
      </c>
      <c r="J548" s="83">
        <v>37.4</v>
      </c>
      <c r="K548" s="84">
        <v>0.249</v>
      </c>
      <c r="L548" s="89">
        <v>0.01</v>
      </c>
      <c r="M548" s="83" t="s">
        <v>235</v>
      </c>
    </row>
    <row r="549" spans="1:13" x14ac:dyDescent="0.25">
      <c r="A549" s="82">
        <v>2.9867000000000004</v>
      </c>
      <c r="B549" s="90">
        <v>-111.26300000000001</v>
      </c>
      <c r="C549" s="91">
        <v>41.264000000000003</v>
      </c>
      <c r="D549" s="88">
        <v>7</v>
      </c>
      <c r="E549" s="92">
        <v>1976</v>
      </c>
      <c r="F549" s="83">
        <v>2</v>
      </c>
      <c r="G549" s="83">
        <v>27</v>
      </c>
      <c r="H549" s="83">
        <v>7</v>
      </c>
      <c r="I549" s="83">
        <v>18</v>
      </c>
      <c r="J549" s="83">
        <v>16.5</v>
      </c>
      <c r="K549" s="84">
        <v>0.22900000000000001</v>
      </c>
      <c r="L549" s="89">
        <v>0.01</v>
      </c>
      <c r="M549" s="83" t="s">
        <v>235</v>
      </c>
    </row>
    <row r="550" spans="1:13" x14ac:dyDescent="0.25">
      <c r="A550" s="82">
        <v>2.8285</v>
      </c>
      <c r="B550" s="90">
        <v>-111.557</v>
      </c>
      <c r="C550" s="91">
        <v>42.692999999999998</v>
      </c>
      <c r="D550" s="88">
        <v>7</v>
      </c>
      <c r="E550" s="92">
        <v>1976</v>
      </c>
      <c r="F550" s="83">
        <v>3</v>
      </c>
      <c r="G550" s="83">
        <v>4</v>
      </c>
      <c r="H550" s="83">
        <v>22</v>
      </c>
      <c r="I550" s="83">
        <v>57</v>
      </c>
      <c r="J550" s="83">
        <v>23.6</v>
      </c>
      <c r="K550" s="84">
        <v>0.249</v>
      </c>
      <c r="L550" s="89">
        <v>0.01</v>
      </c>
      <c r="M550" s="83" t="s">
        <v>235</v>
      </c>
    </row>
    <row r="551" spans="1:13" x14ac:dyDescent="0.25">
      <c r="A551" s="82">
        <v>2.8285</v>
      </c>
      <c r="B551" s="90">
        <v>-112.47499999999999</v>
      </c>
      <c r="C551" s="91">
        <v>42.133000000000003</v>
      </c>
      <c r="D551" s="88">
        <v>4</v>
      </c>
      <c r="E551" s="92">
        <v>1976</v>
      </c>
      <c r="F551" s="83">
        <v>3</v>
      </c>
      <c r="G551" s="83">
        <v>6</v>
      </c>
      <c r="H551" s="83">
        <v>7</v>
      </c>
      <c r="I551" s="83">
        <v>5</v>
      </c>
      <c r="J551" s="83">
        <v>14.4</v>
      </c>
      <c r="K551" s="84">
        <v>0.249</v>
      </c>
      <c r="L551" s="89">
        <v>0.01</v>
      </c>
      <c r="M551" s="83" t="s">
        <v>235</v>
      </c>
    </row>
    <row r="552" spans="1:13" x14ac:dyDescent="0.25">
      <c r="A552" s="82">
        <v>3.0657999999999999</v>
      </c>
      <c r="B552" s="90">
        <v>-112.526</v>
      </c>
      <c r="C552" s="91">
        <v>42.064999999999998</v>
      </c>
      <c r="D552" s="88">
        <v>3</v>
      </c>
      <c r="E552" s="92">
        <v>1976</v>
      </c>
      <c r="F552" s="83">
        <v>3</v>
      </c>
      <c r="G552" s="83">
        <v>7</v>
      </c>
      <c r="H552" s="83">
        <v>7</v>
      </c>
      <c r="I552" s="83">
        <v>23</v>
      </c>
      <c r="J552" s="83">
        <v>10.9</v>
      </c>
      <c r="K552" s="84">
        <v>0.249</v>
      </c>
      <c r="L552" s="89">
        <v>0.01</v>
      </c>
      <c r="M552" s="83" t="s">
        <v>235</v>
      </c>
    </row>
    <row r="553" spans="1:13" x14ac:dyDescent="0.25">
      <c r="A553" s="82">
        <v>2.8285</v>
      </c>
      <c r="B553" s="90">
        <v>-111.819</v>
      </c>
      <c r="C553" s="91">
        <v>42.283999999999999</v>
      </c>
      <c r="D553" s="88">
        <v>7</v>
      </c>
      <c r="E553" s="92">
        <v>1976</v>
      </c>
      <c r="F553" s="83">
        <v>3</v>
      </c>
      <c r="G553" s="83">
        <v>10</v>
      </c>
      <c r="H553" s="83">
        <v>20</v>
      </c>
      <c r="I553" s="83">
        <v>37</v>
      </c>
      <c r="J553" s="83">
        <v>13.7</v>
      </c>
      <c r="K553" s="84">
        <v>0.249</v>
      </c>
      <c r="L553" s="89">
        <v>0.01</v>
      </c>
      <c r="M553" s="83" t="s">
        <v>235</v>
      </c>
    </row>
    <row r="554" spans="1:13" x14ac:dyDescent="0.25">
      <c r="A554" s="82">
        <v>3.0040229000000003</v>
      </c>
      <c r="B554" s="90">
        <v>-110.73</v>
      </c>
      <c r="C554" s="91">
        <v>43.25</v>
      </c>
      <c r="D554" s="88">
        <v>5</v>
      </c>
      <c r="E554" s="92">
        <v>1976</v>
      </c>
      <c r="F554" s="83">
        <v>3</v>
      </c>
      <c r="G554" s="83">
        <v>15</v>
      </c>
      <c r="H554" s="83">
        <v>2</v>
      </c>
      <c r="I554" s="83">
        <v>28</v>
      </c>
      <c r="J554" s="83">
        <v>34.5</v>
      </c>
      <c r="K554" s="84">
        <v>0.40100000000000002</v>
      </c>
      <c r="L554" s="89">
        <v>0.01</v>
      </c>
      <c r="M554" s="83" t="s">
        <v>235</v>
      </c>
    </row>
    <row r="555" spans="1:13" x14ac:dyDescent="0.25">
      <c r="A555" s="82">
        <v>3.2724883000000005</v>
      </c>
      <c r="B555" s="90">
        <v>-110.684</v>
      </c>
      <c r="C555" s="91">
        <v>43.243000000000002</v>
      </c>
      <c r="D555" s="88">
        <v>5</v>
      </c>
      <c r="E555" s="92">
        <v>1976</v>
      </c>
      <c r="F555" s="83">
        <v>3</v>
      </c>
      <c r="G555" s="83">
        <v>17</v>
      </c>
      <c r="H555" s="83">
        <v>8</v>
      </c>
      <c r="I555" s="83">
        <v>2</v>
      </c>
      <c r="J555" s="83">
        <v>46.3</v>
      </c>
      <c r="K555" s="84">
        <v>0.40100000000000002</v>
      </c>
      <c r="L555" s="89">
        <v>0.01</v>
      </c>
      <c r="M555" s="83" t="s">
        <v>235</v>
      </c>
    </row>
    <row r="556" spans="1:13" x14ac:dyDescent="0.25">
      <c r="A556" s="82">
        <v>2.8285</v>
      </c>
      <c r="B556" s="90">
        <v>-112.468</v>
      </c>
      <c r="C556" s="91">
        <v>42.127000000000002</v>
      </c>
      <c r="D556" s="88">
        <v>0</v>
      </c>
      <c r="E556" s="92">
        <v>1976</v>
      </c>
      <c r="F556" s="83">
        <v>3</v>
      </c>
      <c r="G556" s="83">
        <v>21</v>
      </c>
      <c r="H556" s="83">
        <v>8</v>
      </c>
      <c r="I556" s="83">
        <v>55</v>
      </c>
      <c r="J556" s="83">
        <v>41.9</v>
      </c>
      <c r="K556" s="84">
        <v>0.249</v>
      </c>
      <c r="L556" s="89">
        <v>0.01</v>
      </c>
      <c r="M556" s="83" t="s">
        <v>235</v>
      </c>
    </row>
    <row r="557" spans="1:13" x14ac:dyDescent="0.25">
      <c r="A557" s="82">
        <v>3.4613</v>
      </c>
      <c r="B557" s="90">
        <v>-112.622</v>
      </c>
      <c r="C557" s="91">
        <v>42.097000000000001</v>
      </c>
      <c r="D557" s="88">
        <v>1</v>
      </c>
      <c r="E557" s="92">
        <v>1976</v>
      </c>
      <c r="F557" s="83">
        <v>3</v>
      </c>
      <c r="G557" s="83">
        <v>22</v>
      </c>
      <c r="H557" s="83">
        <v>9</v>
      </c>
      <c r="I557" s="83">
        <v>18</v>
      </c>
      <c r="J557" s="83">
        <v>45.3</v>
      </c>
      <c r="K557" s="84">
        <v>0.249</v>
      </c>
      <c r="L557" s="89">
        <v>0.01</v>
      </c>
      <c r="M557" s="83" t="s">
        <v>235</v>
      </c>
    </row>
    <row r="558" spans="1:13" x14ac:dyDescent="0.25">
      <c r="A558" s="82">
        <v>2.8285</v>
      </c>
      <c r="B558" s="90">
        <v>-112.51600000000001</v>
      </c>
      <c r="C558" s="91">
        <v>42.024000000000001</v>
      </c>
      <c r="D558" s="88">
        <v>3</v>
      </c>
      <c r="E558" s="92">
        <v>1976</v>
      </c>
      <c r="F558" s="83">
        <v>3</v>
      </c>
      <c r="G558" s="83">
        <v>24</v>
      </c>
      <c r="H558" s="83">
        <v>2</v>
      </c>
      <c r="I558" s="83">
        <v>29</v>
      </c>
      <c r="J558" s="83">
        <v>6.5</v>
      </c>
      <c r="K558" s="84">
        <v>0.249</v>
      </c>
      <c r="L558" s="89">
        <v>0.01</v>
      </c>
      <c r="M558" s="83" t="s">
        <v>235</v>
      </c>
    </row>
    <row r="559" spans="1:13" x14ac:dyDescent="0.25">
      <c r="A559" s="82">
        <v>2.8285</v>
      </c>
      <c r="B559" s="90">
        <v>-112.544</v>
      </c>
      <c r="C559" s="91">
        <v>42.036000000000001</v>
      </c>
      <c r="D559" s="88">
        <v>3</v>
      </c>
      <c r="E559" s="92">
        <v>1976</v>
      </c>
      <c r="F559" s="83">
        <v>4</v>
      </c>
      <c r="G559" s="83">
        <v>5</v>
      </c>
      <c r="H559" s="83">
        <v>13</v>
      </c>
      <c r="I559" s="83">
        <v>49</v>
      </c>
      <c r="J559" s="83">
        <v>11</v>
      </c>
      <c r="K559" s="84">
        <v>0.249</v>
      </c>
      <c r="L559" s="89">
        <v>0.01</v>
      </c>
      <c r="M559" s="83" t="s">
        <v>235</v>
      </c>
    </row>
    <row r="560" spans="1:13" x14ac:dyDescent="0.25">
      <c r="A560" s="82">
        <v>2.9867000000000004</v>
      </c>
      <c r="B560" s="90">
        <v>-111.453</v>
      </c>
      <c r="C560" s="91">
        <v>42.551000000000002</v>
      </c>
      <c r="D560" s="88">
        <v>7</v>
      </c>
      <c r="E560" s="92">
        <v>1976</v>
      </c>
      <c r="F560" s="83">
        <v>5</v>
      </c>
      <c r="G560" s="83">
        <v>30</v>
      </c>
      <c r="H560" s="83">
        <v>8</v>
      </c>
      <c r="I560" s="83">
        <v>13</v>
      </c>
      <c r="J560" s="83">
        <v>7.9</v>
      </c>
      <c r="K560" s="84">
        <v>0.249</v>
      </c>
      <c r="L560" s="89">
        <v>0.01</v>
      </c>
      <c r="M560" s="83" t="s">
        <v>235</v>
      </c>
    </row>
    <row r="561" spans="1:13" x14ac:dyDescent="0.25">
      <c r="A561" s="82">
        <v>2.8285</v>
      </c>
      <c r="B561" s="90">
        <v>-111.97199999999999</v>
      </c>
      <c r="C561" s="91">
        <v>38.895000000000003</v>
      </c>
      <c r="D561" s="88">
        <v>7</v>
      </c>
      <c r="E561" s="92">
        <v>1976</v>
      </c>
      <c r="F561" s="83">
        <v>6</v>
      </c>
      <c r="G561" s="83">
        <v>13</v>
      </c>
      <c r="H561" s="83">
        <v>17</v>
      </c>
      <c r="I561" s="83">
        <v>2</v>
      </c>
      <c r="J561" s="83">
        <v>32.299999999999997</v>
      </c>
      <c r="K561" s="84">
        <v>0.249</v>
      </c>
      <c r="L561" s="89">
        <v>0.01</v>
      </c>
      <c r="M561" s="83" t="s">
        <v>235</v>
      </c>
    </row>
    <row r="562" spans="1:13" x14ac:dyDescent="0.25">
      <c r="A562" s="82">
        <v>3.6986000000000003</v>
      </c>
      <c r="B562" s="90">
        <v>-112.485</v>
      </c>
      <c r="C562" s="91">
        <v>42.116999999999997</v>
      </c>
      <c r="D562" s="88">
        <v>6</v>
      </c>
      <c r="E562" s="92">
        <v>1976</v>
      </c>
      <c r="F562" s="83">
        <v>6</v>
      </c>
      <c r="G562" s="83">
        <v>14</v>
      </c>
      <c r="H562" s="83">
        <v>9</v>
      </c>
      <c r="I562" s="83">
        <v>37</v>
      </c>
      <c r="J562" s="83">
        <v>57.8</v>
      </c>
      <c r="K562" s="84">
        <v>0.22900000000000001</v>
      </c>
      <c r="L562" s="89">
        <v>0.01</v>
      </c>
      <c r="M562" s="83" t="s">
        <v>235</v>
      </c>
    </row>
    <row r="563" spans="1:13" x14ac:dyDescent="0.25">
      <c r="A563" s="82">
        <v>3.0657999999999999</v>
      </c>
      <c r="B563" s="90">
        <v>-112.43</v>
      </c>
      <c r="C563" s="91">
        <v>41.895000000000003</v>
      </c>
      <c r="D563" s="88">
        <v>7</v>
      </c>
      <c r="E563" s="92">
        <v>1976</v>
      </c>
      <c r="F563" s="83">
        <v>6</v>
      </c>
      <c r="G563" s="83">
        <v>15</v>
      </c>
      <c r="H563" s="83">
        <v>2</v>
      </c>
      <c r="I563" s="83">
        <v>8</v>
      </c>
      <c r="J563" s="83">
        <v>10.8</v>
      </c>
      <c r="K563" s="84">
        <v>0.22900000000000001</v>
      </c>
      <c r="L563" s="89">
        <v>0.01</v>
      </c>
      <c r="M563" s="83" t="s">
        <v>235</v>
      </c>
    </row>
    <row r="564" spans="1:13" x14ac:dyDescent="0.25">
      <c r="A564" s="82">
        <v>2.8285</v>
      </c>
      <c r="B564" s="90">
        <v>-112.46599999999999</v>
      </c>
      <c r="C564" s="91">
        <v>42.119</v>
      </c>
      <c r="D564" s="88">
        <v>2</v>
      </c>
      <c r="E564" s="92">
        <v>1976</v>
      </c>
      <c r="F564" s="83">
        <v>6</v>
      </c>
      <c r="G564" s="83">
        <v>19</v>
      </c>
      <c r="H564" s="83">
        <v>19</v>
      </c>
      <c r="I564" s="83">
        <v>38</v>
      </c>
      <c r="J564" s="83">
        <v>37.9</v>
      </c>
      <c r="K564" s="84">
        <v>0.249</v>
      </c>
      <c r="L564" s="89">
        <v>0.01</v>
      </c>
      <c r="M564" s="83" t="s">
        <v>235</v>
      </c>
    </row>
    <row r="565" spans="1:13" x14ac:dyDescent="0.25">
      <c r="A565" s="82">
        <v>3.0657999999999999</v>
      </c>
      <c r="B565" s="90">
        <v>-112.05800000000001</v>
      </c>
      <c r="C565" s="91">
        <v>38.853999999999999</v>
      </c>
      <c r="D565" s="88">
        <v>7</v>
      </c>
      <c r="E565" s="92">
        <v>1976</v>
      </c>
      <c r="F565" s="83">
        <v>6</v>
      </c>
      <c r="G565" s="83">
        <v>30</v>
      </c>
      <c r="H565" s="83">
        <v>6</v>
      </c>
      <c r="I565" s="83">
        <v>20</v>
      </c>
      <c r="J565" s="83">
        <v>7.9</v>
      </c>
      <c r="K565" s="84">
        <v>0.249</v>
      </c>
      <c r="L565" s="89">
        <v>0.01</v>
      </c>
      <c r="M565" s="83" t="s">
        <v>235</v>
      </c>
    </row>
    <row r="566" spans="1:13" x14ac:dyDescent="0.25">
      <c r="A566" s="82">
        <v>2.9867000000000004</v>
      </c>
      <c r="B566" s="90">
        <v>-112.624</v>
      </c>
      <c r="C566" s="91">
        <v>42.162999999999997</v>
      </c>
      <c r="D566" s="88">
        <v>4</v>
      </c>
      <c r="E566" s="92">
        <v>1976</v>
      </c>
      <c r="F566" s="83">
        <v>7</v>
      </c>
      <c r="G566" s="83">
        <v>11</v>
      </c>
      <c r="H566" s="83">
        <v>12</v>
      </c>
      <c r="I566" s="83">
        <v>42</v>
      </c>
      <c r="J566" s="83">
        <v>55.3</v>
      </c>
      <c r="K566" s="84">
        <v>0.249</v>
      </c>
      <c r="L566" s="89">
        <v>0.01</v>
      </c>
      <c r="M566" s="83" t="s">
        <v>235</v>
      </c>
    </row>
    <row r="567" spans="1:13" x14ac:dyDescent="0.25">
      <c r="A567" s="82">
        <v>2.9076</v>
      </c>
      <c r="B567" s="90">
        <v>-112.61199999999999</v>
      </c>
      <c r="C567" s="91">
        <v>42.154000000000003</v>
      </c>
      <c r="D567" s="88">
        <v>4</v>
      </c>
      <c r="E567" s="92">
        <v>1976</v>
      </c>
      <c r="F567" s="83">
        <v>7</v>
      </c>
      <c r="G567" s="83">
        <v>11</v>
      </c>
      <c r="H567" s="83">
        <v>13</v>
      </c>
      <c r="I567" s="83">
        <v>16</v>
      </c>
      <c r="J567" s="83">
        <v>48.9</v>
      </c>
      <c r="K567" s="84">
        <v>0.249</v>
      </c>
      <c r="L567" s="89">
        <v>0.01</v>
      </c>
      <c r="M567" s="83" t="s">
        <v>235</v>
      </c>
    </row>
    <row r="568" spans="1:13" x14ac:dyDescent="0.25">
      <c r="A568" s="82">
        <v>2.9076</v>
      </c>
      <c r="B568" s="90">
        <v>-112.06699999999999</v>
      </c>
      <c r="C568" s="91">
        <v>41.63</v>
      </c>
      <c r="D568" s="88">
        <v>2</v>
      </c>
      <c r="E568" s="92">
        <v>1976</v>
      </c>
      <c r="F568" s="83">
        <v>7</v>
      </c>
      <c r="G568" s="83">
        <v>11</v>
      </c>
      <c r="H568" s="83">
        <v>14</v>
      </c>
      <c r="I568" s="83">
        <v>24</v>
      </c>
      <c r="J568" s="83">
        <v>16.399999999999999</v>
      </c>
      <c r="K568" s="84">
        <v>0.249</v>
      </c>
      <c r="L568" s="89">
        <v>0.01</v>
      </c>
      <c r="M568" s="83" t="s">
        <v>235</v>
      </c>
    </row>
    <row r="569" spans="1:13" x14ac:dyDescent="0.25">
      <c r="A569" s="82">
        <v>2.8285</v>
      </c>
      <c r="B569" s="90">
        <v>-112.60899999999999</v>
      </c>
      <c r="C569" s="91">
        <v>42.170999999999999</v>
      </c>
      <c r="D569" s="88">
        <v>5</v>
      </c>
      <c r="E569" s="92">
        <v>1976</v>
      </c>
      <c r="F569" s="83">
        <v>7</v>
      </c>
      <c r="G569" s="83">
        <v>11</v>
      </c>
      <c r="H569" s="83">
        <v>17</v>
      </c>
      <c r="I569" s="83">
        <v>27</v>
      </c>
      <c r="J569" s="83">
        <v>39.799999999999997</v>
      </c>
      <c r="K569" s="84">
        <v>0.249</v>
      </c>
      <c r="L569" s="89">
        <v>0.01</v>
      </c>
      <c r="M569" s="83" t="s">
        <v>235</v>
      </c>
    </row>
    <row r="570" spans="1:13" x14ac:dyDescent="0.25">
      <c r="A570" s="82">
        <v>3.1448999999999998</v>
      </c>
      <c r="B570" s="90">
        <v>-112.643</v>
      </c>
      <c r="C570" s="91">
        <v>42.192999999999998</v>
      </c>
      <c r="D570" s="88">
        <v>5</v>
      </c>
      <c r="E570" s="92">
        <v>1976</v>
      </c>
      <c r="F570" s="83">
        <v>7</v>
      </c>
      <c r="G570" s="83">
        <v>12</v>
      </c>
      <c r="H570" s="83">
        <v>16</v>
      </c>
      <c r="I570" s="83">
        <v>44</v>
      </c>
      <c r="J570" s="83">
        <v>37.700000000000003</v>
      </c>
      <c r="K570" s="84">
        <v>0.22900000000000001</v>
      </c>
      <c r="L570" s="89">
        <v>0.01</v>
      </c>
      <c r="M570" s="83" t="s">
        <v>235</v>
      </c>
    </row>
    <row r="571" spans="1:13" x14ac:dyDescent="0.25">
      <c r="A571" s="82">
        <v>2.9867000000000004</v>
      </c>
      <c r="B571" s="90">
        <v>-112.502</v>
      </c>
      <c r="C571" s="91">
        <v>42.171999999999997</v>
      </c>
      <c r="D571" s="88">
        <v>5</v>
      </c>
      <c r="E571" s="92">
        <v>1976</v>
      </c>
      <c r="F571" s="83">
        <v>7</v>
      </c>
      <c r="G571" s="83">
        <v>12</v>
      </c>
      <c r="H571" s="83">
        <v>20</v>
      </c>
      <c r="I571" s="83">
        <v>32</v>
      </c>
      <c r="J571" s="83">
        <v>42</v>
      </c>
      <c r="K571" s="84">
        <v>0.22900000000000001</v>
      </c>
      <c r="L571" s="89">
        <v>0.01</v>
      </c>
      <c r="M571" s="83" t="s">
        <v>235</v>
      </c>
    </row>
    <row r="572" spans="1:13" x14ac:dyDescent="0.25">
      <c r="A572" s="82">
        <v>2.9076</v>
      </c>
      <c r="B572" s="90">
        <v>-112.624</v>
      </c>
      <c r="C572" s="91">
        <v>42.104999999999997</v>
      </c>
      <c r="D572" s="88">
        <v>4</v>
      </c>
      <c r="E572" s="92">
        <v>1976</v>
      </c>
      <c r="F572" s="83">
        <v>7</v>
      </c>
      <c r="G572" s="83">
        <v>21</v>
      </c>
      <c r="H572" s="83">
        <v>0</v>
      </c>
      <c r="I572" s="83">
        <v>33</v>
      </c>
      <c r="J572" s="83">
        <v>29.6</v>
      </c>
      <c r="K572" s="84">
        <v>0.249</v>
      </c>
      <c r="L572" s="89">
        <v>0.01</v>
      </c>
      <c r="M572" s="83" t="s">
        <v>235</v>
      </c>
    </row>
    <row r="573" spans="1:13" x14ac:dyDescent="0.25">
      <c r="A573" s="82">
        <v>3.2240000000000002</v>
      </c>
      <c r="B573" s="90">
        <v>-112.629</v>
      </c>
      <c r="C573" s="91">
        <v>42.103000000000002</v>
      </c>
      <c r="D573" s="88">
        <v>2</v>
      </c>
      <c r="E573" s="92">
        <v>1976</v>
      </c>
      <c r="F573" s="83">
        <v>7</v>
      </c>
      <c r="G573" s="83">
        <v>21</v>
      </c>
      <c r="H573" s="83">
        <v>1</v>
      </c>
      <c r="I573" s="83">
        <v>1</v>
      </c>
      <c r="J573" s="83">
        <v>6</v>
      </c>
      <c r="K573" s="84">
        <v>0.249</v>
      </c>
      <c r="L573" s="89">
        <v>0.01</v>
      </c>
      <c r="M573" s="83" t="s">
        <v>235</v>
      </c>
    </row>
    <row r="574" spans="1:13" x14ac:dyDescent="0.25">
      <c r="A574" s="82">
        <v>3.3031000000000001</v>
      </c>
      <c r="B574" s="90">
        <v>-110.30200000000001</v>
      </c>
      <c r="C574" s="91">
        <v>40.747</v>
      </c>
      <c r="D574" s="88">
        <v>7</v>
      </c>
      <c r="E574" s="92">
        <v>1976</v>
      </c>
      <c r="F574" s="83">
        <v>7</v>
      </c>
      <c r="G574" s="83">
        <v>30</v>
      </c>
      <c r="H574" s="83">
        <v>22</v>
      </c>
      <c r="I574" s="83">
        <v>19</v>
      </c>
      <c r="J574" s="83">
        <v>0.2</v>
      </c>
      <c r="K574" s="84">
        <v>0.249</v>
      </c>
      <c r="L574" s="89">
        <v>0.01</v>
      </c>
      <c r="M574" s="83" t="s">
        <v>235</v>
      </c>
    </row>
    <row r="575" spans="1:13" x14ac:dyDescent="0.25">
      <c r="A575" s="82">
        <v>2.9867000000000004</v>
      </c>
      <c r="B575" s="90">
        <v>-112.45099999999999</v>
      </c>
      <c r="C575" s="91">
        <v>38.088999999999999</v>
      </c>
      <c r="D575" s="88">
        <v>7</v>
      </c>
      <c r="E575" s="92">
        <v>1976</v>
      </c>
      <c r="F575" s="83">
        <v>8</v>
      </c>
      <c r="G575" s="83">
        <v>3</v>
      </c>
      <c r="H575" s="83">
        <v>10</v>
      </c>
      <c r="I575" s="83">
        <v>34</v>
      </c>
      <c r="J575" s="83">
        <v>32</v>
      </c>
      <c r="K575" s="84">
        <v>0.249</v>
      </c>
      <c r="L575" s="89">
        <v>0.01</v>
      </c>
      <c r="M575" s="83" t="s">
        <v>235</v>
      </c>
    </row>
    <row r="576" spans="1:13" x14ac:dyDescent="0.25">
      <c r="A576" s="82">
        <v>3.3031000000000001</v>
      </c>
      <c r="B576" s="90">
        <v>-112.18</v>
      </c>
      <c r="C576" s="91">
        <v>38.420999999999999</v>
      </c>
      <c r="D576" s="88">
        <v>7</v>
      </c>
      <c r="E576" s="92">
        <v>1976</v>
      </c>
      <c r="F576" s="83">
        <v>8</v>
      </c>
      <c r="G576" s="83">
        <v>13</v>
      </c>
      <c r="H576" s="83">
        <v>10</v>
      </c>
      <c r="I576" s="83">
        <v>30</v>
      </c>
      <c r="J576" s="83">
        <v>21.1</v>
      </c>
      <c r="K576" s="84">
        <v>0.249</v>
      </c>
      <c r="L576" s="89">
        <v>0.01</v>
      </c>
      <c r="M576" s="83" t="s">
        <v>235</v>
      </c>
    </row>
    <row r="577" spans="1:13" x14ac:dyDescent="0.25">
      <c r="A577" s="82">
        <v>2.8285</v>
      </c>
      <c r="B577" s="90">
        <v>-112.42400000000001</v>
      </c>
      <c r="C577" s="91">
        <v>38.694000000000003</v>
      </c>
      <c r="D577" s="88">
        <v>7</v>
      </c>
      <c r="E577" s="92">
        <v>1976</v>
      </c>
      <c r="F577" s="83">
        <v>9</v>
      </c>
      <c r="G577" s="83">
        <v>5</v>
      </c>
      <c r="H577" s="83">
        <v>9</v>
      </c>
      <c r="I577" s="83">
        <v>4</v>
      </c>
      <c r="J577" s="83">
        <v>15.1</v>
      </c>
      <c r="K577" s="84">
        <v>0.249</v>
      </c>
      <c r="L577" s="89">
        <v>0.01</v>
      </c>
      <c r="M577" s="83" t="s">
        <v>235</v>
      </c>
    </row>
    <row r="578" spans="1:13" x14ac:dyDescent="0.25">
      <c r="A578" s="82">
        <v>3.2951899999999998</v>
      </c>
      <c r="B578" s="90">
        <v>-114.735</v>
      </c>
      <c r="C578" s="91">
        <v>36.026000000000003</v>
      </c>
      <c r="D578" s="88">
        <v>5</v>
      </c>
      <c r="E578" s="92">
        <v>1976</v>
      </c>
      <c r="F578" s="83">
        <v>10</v>
      </c>
      <c r="G578" s="83">
        <v>4</v>
      </c>
      <c r="H578" s="83">
        <v>14</v>
      </c>
      <c r="I578" s="83">
        <v>48</v>
      </c>
      <c r="J578" s="83">
        <v>39</v>
      </c>
      <c r="K578" s="84">
        <v>0.23</v>
      </c>
      <c r="L578" s="89">
        <v>0.01</v>
      </c>
      <c r="M578" s="83" t="s">
        <v>235</v>
      </c>
    </row>
    <row r="579" spans="1:13" x14ac:dyDescent="0.25">
      <c r="A579" s="82">
        <v>2.9807375578977089</v>
      </c>
      <c r="B579" s="90">
        <v>-111.634</v>
      </c>
      <c r="C579" s="91">
        <v>39.067</v>
      </c>
      <c r="D579" s="88">
        <v>7</v>
      </c>
      <c r="E579" s="92">
        <v>1976</v>
      </c>
      <c r="F579" s="83">
        <v>10</v>
      </c>
      <c r="G579" s="83">
        <v>6</v>
      </c>
      <c r="H579" s="83">
        <v>11</v>
      </c>
      <c r="I579" s="83">
        <v>15</v>
      </c>
      <c r="J579" s="83">
        <v>5.2</v>
      </c>
      <c r="K579" s="84">
        <v>0.16297775980348159</v>
      </c>
      <c r="L579" s="89">
        <v>0.01</v>
      </c>
      <c r="M579" s="83" t="s">
        <v>236</v>
      </c>
    </row>
    <row r="580" spans="1:13" x14ac:dyDescent="0.25">
      <c r="A580" s="82">
        <v>2.8285</v>
      </c>
      <c r="B580" s="90">
        <v>-112.467</v>
      </c>
      <c r="C580" s="91">
        <v>42.103999999999999</v>
      </c>
      <c r="D580" s="88">
        <v>2</v>
      </c>
      <c r="E580" s="92">
        <v>1976</v>
      </c>
      <c r="F580" s="83">
        <v>10</v>
      </c>
      <c r="G580" s="83">
        <v>25</v>
      </c>
      <c r="H580" s="83">
        <v>5</v>
      </c>
      <c r="I580" s="83">
        <v>42</v>
      </c>
      <c r="J580" s="83">
        <v>19</v>
      </c>
      <c r="K580" s="84">
        <v>0.249</v>
      </c>
      <c r="L580" s="89">
        <v>0.01</v>
      </c>
      <c r="M580" s="83" t="s">
        <v>235</v>
      </c>
    </row>
    <row r="581" spans="1:13" x14ac:dyDescent="0.25">
      <c r="A581" s="82">
        <v>2.9076</v>
      </c>
      <c r="B581" s="90">
        <v>-112.703</v>
      </c>
      <c r="C581" s="91">
        <v>37.875</v>
      </c>
      <c r="D581" s="83">
        <v>7</v>
      </c>
      <c r="E581" s="83">
        <v>1976</v>
      </c>
      <c r="F581" s="83">
        <v>10</v>
      </c>
      <c r="G581" s="83">
        <v>25</v>
      </c>
      <c r="H581" s="83">
        <v>21</v>
      </c>
      <c r="I581" s="83">
        <v>51</v>
      </c>
      <c r="J581" s="83">
        <v>30.25</v>
      </c>
      <c r="K581" s="84">
        <v>0.249</v>
      </c>
      <c r="L581" s="89">
        <v>0.01</v>
      </c>
      <c r="M581" s="83" t="s">
        <v>235</v>
      </c>
    </row>
    <row r="582" spans="1:13" x14ac:dyDescent="0.25">
      <c r="A582" s="82">
        <v>3.4613</v>
      </c>
      <c r="B582" s="90">
        <v>-112.694</v>
      </c>
      <c r="C582" s="91">
        <v>41.822000000000003</v>
      </c>
      <c r="D582" s="88">
        <v>7</v>
      </c>
      <c r="E582" s="92">
        <v>1976</v>
      </c>
      <c r="F582" s="83">
        <v>11</v>
      </c>
      <c r="G582" s="83">
        <v>5</v>
      </c>
      <c r="H582" s="83">
        <v>1</v>
      </c>
      <c r="I582" s="83">
        <v>15</v>
      </c>
      <c r="J582" s="83">
        <v>7.1</v>
      </c>
      <c r="K582" s="84">
        <v>0.22900000000000001</v>
      </c>
      <c r="L582" s="89">
        <v>0.01</v>
      </c>
      <c r="M582" s="83" t="s">
        <v>235</v>
      </c>
    </row>
    <row r="583" spans="1:13" x14ac:dyDescent="0.25">
      <c r="A583" s="82">
        <v>4.0150000000000006</v>
      </c>
      <c r="B583" s="90">
        <v>-112.69799999999999</v>
      </c>
      <c r="C583" s="91">
        <v>41.81</v>
      </c>
      <c r="D583" s="88">
        <v>7</v>
      </c>
      <c r="E583" s="92">
        <v>1976</v>
      </c>
      <c r="F583" s="83">
        <v>11</v>
      </c>
      <c r="G583" s="83">
        <v>5</v>
      </c>
      <c r="H583" s="83">
        <v>2</v>
      </c>
      <c r="I583" s="83">
        <v>48</v>
      </c>
      <c r="J583" s="83">
        <v>55.6</v>
      </c>
      <c r="K583" s="84">
        <v>0.22900000000000001</v>
      </c>
      <c r="L583" s="89">
        <v>0.01</v>
      </c>
      <c r="M583" s="83" t="s">
        <v>235</v>
      </c>
    </row>
    <row r="584" spans="1:13" x14ac:dyDescent="0.25">
      <c r="A584" s="82">
        <v>3.5404</v>
      </c>
      <c r="B584" s="90">
        <v>-112.696</v>
      </c>
      <c r="C584" s="91">
        <v>41.816000000000003</v>
      </c>
      <c r="D584" s="88">
        <v>7</v>
      </c>
      <c r="E584" s="92">
        <v>1976</v>
      </c>
      <c r="F584" s="83">
        <v>11</v>
      </c>
      <c r="G584" s="83">
        <v>5</v>
      </c>
      <c r="H584" s="83">
        <v>5</v>
      </c>
      <c r="I584" s="83">
        <v>54</v>
      </c>
      <c r="J584" s="83">
        <v>0.9</v>
      </c>
      <c r="K584" s="84">
        <v>0.22900000000000001</v>
      </c>
      <c r="L584" s="89">
        <v>0.01</v>
      </c>
      <c r="M584" s="83" t="s">
        <v>235</v>
      </c>
    </row>
    <row r="585" spans="1:13" x14ac:dyDescent="0.25">
      <c r="A585" s="82">
        <v>3.0657999999999999</v>
      </c>
      <c r="B585" s="90">
        <v>-112.69799999999999</v>
      </c>
      <c r="C585" s="91">
        <v>41.814</v>
      </c>
      <c r="D585" s="88">
        <v>7</v>
      </c>
      <c r="E585" s="92">
        <v>1976</v>
      </c>
      <c r="F585" s="83">
        <v>11</v>
      </c>
      <c r="G585" s="83">
        <v>5</v>
      </c>
      <c r="H585" s="83">
        <v>10</v>
      </c>
      <c r="I585" s="83">
        <v>58</v>
      </c>
      <c r="J585" s="83">
        <v>3.6</v>
      </c>
      <c r="K585" s="84">
        <v>0.22900000000000001</v>
      </c>
      <c r="L585" s="89">
        <v>0.01</v>
      </c>
      <c r="M585" s="83" t="s">
        <v>235</v>
      </c>
    </row>
    <row r="586" spans="1:13" x14ac:dyDescent="0.25">
      <c r="A586" s="82">
        <v>3.0657999999999999</v>
      </c>
      <c r="B586" s="90">
        <v>-112.715</v>
      </c>
      <c r="C586" s="91">
        <v>41.813000000000002</v>
      </c>
      <c r="D586" s="88">
        <v>7</v>
      </c>
      <c r="E586" s="92">
        <v>1976</v>
      </c>
      <c r="F586" s="83">
        <v>11</v>
      </c>
      <c r="G586" s="83">
        <v>6</v>
      </c>
      <c r="H586" s="83">
        <v>3</v>
      </c>
      <c r="I586" s="83">
        <v>16</v>
      </c>
      <c r="J586" s="83">
        <v>27</v>
      </c>
      <c r="K586" s="84">
        <v>0.22900000000000001</v>
      </c>
      <c r="L586" s="89">
        <v>0.01</v>
      </c>
      <c r="M586" s="83" t="s">
        <v>235</v>
      </c>
    </row>
    <row r="587" spans="1:13" x14ac:dyDescent="0.25">
      <c r="A587" s="82">
        <v>3.0657999999999999</v>
      </c>
      <c r="B587" s="90">
        <v>-111.307</v>
      </c>
      <c r="C587" s="91">
        <v>39.469000000000001</v>
      </c>
      <c r="D587" s="88">
        <v>7</v>
      </c>
      <c r="E587" s="92">
        <v>1976</v>
      </c>
      <c r="F587" s="83">
        <v>11</v>
      </c>
      <c r="G587" s="83">
        <v>6</v>
      </c>
      <c r="H587" s="83">
        <v>19</v>
      </c>
      <c r="I587" s="83">
        <v>58</v>
      </c>
      <c r="J587" s="83">
        <v>46.1</v>
      </c>
      <c r="K587" s="84">
        <v>0.22900000000000001</v>
      </c>
      <c r="L587" s="89">
        <v>0.01</v>
      </c>
      <c r="M587" s="83" t="s">
        <v>235</v>
      </c>
    </row>
    <row r="588" spans="1:13" x14ac:dyDescent="0.25">
      <c r="A588" s="82">
        <v>2.8285</v>
      </c>
      <c r="B588" s="90">
        <v>-111.354</v>
      </c>
      <c r="C588" s="91">
        <v>38.658999999999999</v>
      </c>
      <c r="D588" s="88">
        <v>7</v>
      </c>
      <c r="E588" s="92">
        <v>1976</v>
      </c>
      <c r="F588" s="83">
        <v>11</v>
      </c>
      <c r="G588" s="83">
        <v>19</v>
      </c>
      <c r="H588" s="83">
        <v>22</v>
      </c>
      <c r="I588" s="83">
        <v>9</v>
      </c>
      <c r="J588" s="83">
        <v>26.2</v>
      </c>
      <c r="K588" s="84">
        <v>0.249</v>
      </c>
      <c r="L588" s="89">
        <v>0.01</v>
      </c>
      <c r="M588" s="83" t="s">
        <v>235</v>
      </c>
    </row>
    <row r="589" spans="1:13" x14ac:dyDescent="0.25">
      <c r="A589" s="82">
        <v>2.8285</v>
      </c>
      <c r="B589" s="90">
        <v>-110.247</v>
      </c>
      <c r="C589" s="91">
        <v>40.726999999999997</v>
      </c>
      <c r="D589" s="88">
        <v>7</v>
      </c>
      <c r="E589" s="92">
        <v>1976</v>
      </c>
      <c r="F589" s="83">
        <v>11</v>
      </c>
      <c r="G589" s="83">
        <v>19</v>
      </c>
      <c r="H589" s="83">
        <v>23</v>
      </c>
      <c r="I589" s="83">
        <v>44</v>
      </c>
      <c r="J589" s="83">
        <v>43.6</v>
      </c>
      <c r="K589" s="84">
        <v>0.249</v>
      </c>
      <c r="L589" s="89">
        <v>0.01</v>
      </c>
      <c r="M589" s="83" t="s">
        <v>235</v>
      </c>
    </row>
    <row r="590" spans="1:13" x14ac:dyDescent="0.25">
      <c r="A590" s="82">
        <v>3.1448999999999998</v>
      </c>
      <c r="B590" s="90">
        <v>-112.36499999999999</v>
      </c>
      <c r="C590" s="91">
        <v>41.912999999999997</v>
      </c>
      <c r="D590" s="88">
        <v>7</v>
      </c>
      <c r="E590" s="92">
        <v>1976</v>
      </c>
      <c r="F590" s="83">
        <v>12</v>
      </c>
      <c r="G590" s="83">
        <v>3</v>
      </c>
      <c r="H590" s="83">
        <v>2</v>
      </c>
      <c r="I590" s="83">
        <v>5</v>
      </c>
      <c r="J590" s="83">
        <v>38.5</v>
      </c>
      <c r="K590" s="84">
        <v>0.249</v>
      </c>
      <c r="L590" s="89">
        <v>0.01</v>
      </c>
      <c r="M590" s="83" t="s">
        <v>235</v>
      </c>
    </row>
    <row r="591" spans="1:13" x14ac:dyDescent="0.25">
      <c r="A591" s="82">
        <v>2.9076</v>
      </c>
      <c r="B591" s="90">
        <v>-111.78700000000001</v>
      </c>
      <c r="C591" s="91">
        <v>41.497</v>
      </c>
      <c r="D591" s="88">
        <v>7</v>
      </c>
      <c r="E591" s="92">
        <v>1976</v>
      </c>
      <c r="F591" s="83">
        <v>12</v>
      </c>
      <c r="G591" s="83">
        <v>3</v>
      </c>
      <c r="H591" s="83">
        <v>15</v>
      </c>
      <c r="I591" s="83">
        <v>5</v>
      </c>
      <c r="J591" s="83">
        <v>59.7</v>
      </c>
      <c r="K591" s="84">
        <v>0.249</v>
      </c>
      <c r="L591" s="89">
        <v>0.01</v>
      </c>
      <c r="M591" s="83" t="s">
        <v>235</v>
      </c>
    </row>
    <row r="592" spans="1:13" x14ac:dyDescent="0.25">
      <c r="A592" s="82">
        <v>2.8285</v>
      </c>
      <c r="B592" s="90">
        <v>-111.17400000000001</v>
      </c>
      <c r="C592" s="91">
        <v>38.353999999999999</v>
      </c>
      <c r="D592" s="83">
        <v>7</v>
      </c>
      <c r="E592" s="83">
        <v>1976</v>
      </c>
      <c r="F592" s="83">
        <v>12</v>
      </c>
      <c r="G592" s="83">
        <v>28</v>
      </c>
      <c r="H592" s="83">
        <v>21</v>
      </c>
      <c r="I592" s="83">
        <v>34</v>
      </c>
      <c r="J592" s="83">
        <v>47.06</v>
      </c>
      <c r="K592" s="84">
        <v>0.249</v>
      </c>
      <c r="L592" s="89">
        <v>0.01</v>
      </c>
      <c r="M592" s="83" t="s">
        <v>235</v>
      </c>
    </row>
    <row r="593" spans="1:13" x14ac:dyDescent="0.25">
      <c r="A593" s="82">
        <v>2.9867000000000004</v>
      </c>
      <c r="B593" s="90">
        <v>-112.2</v>
      </c>
      <c r="C593" s="91">
        <v>38.305999999999997</v>
      </c>
      <c r="D593" s="88">
        <v>7</v>
      </c>
      <c r="E593" s="92">
        <v>1976</v>
      </c>
      <c r="F593" s="83">
        <v>12</v>
      </c>
      <c r="G593" s="83">
        <v>30</v>
      </c>
      <c r="H593" s="83">
        <v>21</v>
      </c>
      <c r="I593" s="83">
        <v>54</v>
      </c>
      <c r="J593" s="83">
        <v>13</v>
      </c>
      <c r="K593" s="84">
        <v>0.249</v>
      </c>
      <c r="L593" s="89">
        <v>0.01</v>
      </c>
      <c r="M593" s="83" t="s">
        <v>235</v>
      </c>
    </row>
    <row r="594" spans="1:13" x14ac:dyDescent="0.25">
      <c r="A594" s="82">
        <v>2.8285</v>
      </c>
      <c r="B594" s="90">
        <v>-112.36799999999999</v>
      </c>
      <c r="C594" s="91">
        <v>41.921999999999997</v>
      </c>
      <c r="D594" s="88">
        <v>3</v>
      </c>
      <c r="E594" s="92">
        <v>1977</v>
      </c>
      <c r="F594" s="83">
        <v>2</v>
      </c>
      <c r="G594" s="83">
        <v>3</v>
      </c>
      <c r="H594" s="83">
        <v>15</v>
      </c>
      <c r="I594" s="83">
        <v>25</v>
      </c>
      <c r="J594" s="83">
        <v>47.2</v>
      </c>
      <c r="K594" s="84">
        <v>0.249</v>
      </c>
      <c r="L594" s="89">
        <v>0.01</v>
      </c>
      <c r="M594" s="83" t="s">
        <v>235</v>
      </c>
    </row>
    <row r="595" spans="1:13" x14ac:dyDescent="0.25">
      <c r="A595" s="82">
        <v>2.8285</v>
      </c>
      <c r="B595" s="90">
        <v>-112.39700000000001</v>
      </c>
      <c r="C595" s="91">
        <v>37.889000000000003</v>
      </c>
      <c r="D595" s="88">
        <v>7</v>
      </c>
      <c r="E595" s="92">
        <v>1977</v>
      </c>
      <c r="F595" s="83">
        <v>7</v>
      </c>
      <c r="G595" s="83">
        <v>9</v>
      </c>
      <c r="H595" s="83">
        <v>2</v>
      </c>
      <c r="I595" s="83">
        <v>7</v>
      </c>
      <c r="J595" s="83">
        <v>11.9</v>
      </c>
      <c r="K595" s="84">
        <v>0.249</v>
      </c>
      <c r="L595" s="89">
        <v>0.01</v>
      </c>
      <c r="M595" s="83" t="s">
        <v>235</v>
      </c>
    </row>
    <row r="596" spans="1:13" x14ac:dyDescent="0.25">
      <c r="A596" s="82">
        <v>3.5324899999999997</v>
      </c>
      <c r="B596" s="90">
        <v>-114.97199999999999</v>
      </c>
      <c r="C596" s="91">
        <v>37.231999999999999</v>
      </c>
      <c r="D596" s="88">
        <v>7</v>
      </c>
      <c r="E596" s="92">
        <v>1977</v>
      </c>
      <c r="F596" s="83">
        <v>7</v>
      </c>
      <c r="G596" s="83">
        <v>21</v>
      </c>
      <c r="H596" s="83">
        <v>16</v>
      </c>
      <c r="I596" s="83">
        <v>6</v>
      </c>
      <c r="J596" s="83">
        <v>22.1</v>
      </c>
      <c r="K596" s="84">
        <v>0.23</v>
      </c>
      <c r="L596" s="89">
        <v>0.01</v>
      </c>
      <c r="M596" s="83" t="s">
        <v>235</v>
      </c>
    </row>
    <row r="597" spans="1:13" x14ac:dyDescent="0.25">
      <c r="A597" s="82">
        <v>2.9076</v>
      </c>
      <c r="B597" s="90">
        <v>-110.922</v>
      </c>
      <c r="C597" s="91">
        <v>36.787999999999997</v>
      </c>
      <c r="D597" s="88">
        <v>7</v>
      </c>
      <c r="E597" s="92">
        <v>1977</v>
      </c>
      <c r="F597" s="83">
        <v>8</v>
      </c>
      <c r="G597" s="83">
        <v>12</v>
      </c>
      <c r="H597" s="83">
        <v>4</v>
      </c>
      <c r="I597" s="83">
        <v>17</v>
      </c>
      <c r="J597" s="83">
        <v>52.3</v>
      </c>
      <c r="K597" s="84">
        <v>0.249</v>
      </c>
      <c r="L597" s="89">
        <v>0.01</v>
      </c>
      <c r="M597" s="83" t="s">
        <v>235</v>
      </c>
    </row>
    <row r="598" spans="1:13" x14ac:dyDescent="0.25">
      <c r="A598" s="82">
        <v>2.9867000000000004</v>
      </c>
      <c r="B598" s="90">
        <v>-111.87</v>
      </c>
      <c r="C598" s="91">
        <v>42.488999999999997</v>
      </c>
      <c r="D598" s="88">
        <v>7</v>
      </c>
      <c r="E598" s="92">
        <v>1977</v>
      </c>
      <c r="F598" s="83">
        <v>8</v>
      </c>
      <c r="G598" s="83">
        <v>19</v>
      </c>
      <c r="H598" s="83">
        <v>6</v>
      </c>
      <c r="I598" s="83">
        <v>2</v>
      </c>
      <c r="J598" s="83">
        <v>9.5</v>
      </c>
      <c r="K598" s="84">
        <v>0.249</v>
      </c>
      <c r="L598" s="89">
        <v>0.01</v>
      </c>
      <c r="M598" s="83" t="s">
        <v>235</v>
      </c>
    </row>
    <row r="599" spans="1:13" x14ac:dyDescent="0.25">
      <c r="A599" s="82">
        <v>2.8285</v>
      </c>
      <c r="B599" s="90">
        <v>-112.791</v>
      </c>
      <c r="C599" s="91">
        <v>41.755000000000003</v>
      </c>
      <c r="D599" s="88">
        <v>4</v>
      </c>
      <c r="E599" s="92">
        <v>1977</v>
      </c>
      <c r="F599" s="83">
        <v>9</v>
      </c>
      <c r="G599" s="83">
        <v>10</v>
      </c>
      <c r="H599" s="83">
        <v>16</v>
      </c>
      <c r="I599" s="83">
        <v>6</v>
      </c>
      <c r="J599" s="83">
        <v>6.6</v>
      </c>
      <c r="K599" s="84">
        <v>0.249</v>
      </c>
      <c r="L599" s="89">
        <v>0.01</v>
      </c>
      <c r="M599" s="83" t="s">
        <v>235</v>
      </c>
    </row>
    <row r="600" spans="1:13" x14ac:dyDescent="0.25">
      <c r="A600" s="82">
        <v>2.9867000000000004</v>
      </c>
      <c r="B600" s="90">
        <v>-111.538</v>
      </c>
      <c r="C600" s="91">
        <v>37.115000000000002</v>
      </c>
      <c r="D600" s="88">
        <v>6</v>
      </c>
      <c r="E600" s="92">
        <v>1977</v>
      </c>
      <c r="F600" s="83">
        <v>9</v>
      </c>
      <c r="G600" s="83">
        <v>21</v>
      </c>
      <c r="H600" s="83">
        <v>20</v>
      </c>
      <c r="I600" s="83">
        <v>57</v>
      </c>
      <c r="J600" s="83">
        <v>57.5</v>
      </c>
      <c r="K600" s="84">
        <v>0.249</v>
      </c>
      <c r="L600" s="89">
        <v>0.01</v>
      </c>
      <c r="M600" s="83" t="s">
        <v>235</v>
      </c>
    </row>
    <row r="601" spans="1:13" x14ac:dyDescent="0.25">
      <c r="A601" s="82">
        <v>4.6840927983103837</v>
      </c>
      <c r="B601" s="90">
        <v>-110.48399999999999</v>
      </c>
      <c r="C601" s="91">
        <v>40.457999999999998</v>
      </c>
      <c r="D601" s="88">
        <v>7</v>
      </c>
      <c r="E601" s="92">
        <v>1977</v>
      </c>
      <c r="F601" s="83">
        <v>9</v>
      </c>
      <c r="G601" s="83">
        <v>30</v>
      </c>
      <c r="H601" s="83">
        <v>10</v>
      </c>
      <c r="I601" s="83">
        <v>19</v>
      </c>
      <c r="J601" s="83">
        <v>21</v>
      </c>
      <c r="K601" s="84">
        <v>0.14265484388343333</v>
      </c>
      <c r="L601" s="89">
        <v>0.01</v>
      </c>
      <c r="M601" s="83" t="s">
        <v>236</v>
      </c>
    </row>
    <row r="602" spans="1:13" x14ac:dyDescent="0.25">
      <c r="A602" s="82">
        <v>3.2398199999999999</v>
      </c>
      <c r="B602" s="93">
        <v>-110.54600000000001</v>
      </c>
      <c r="C602" s="94">
        <v>40.44</v>
      </c>
      <c r="D602" s="95">
        <v>7</v>
      </c>
      <c r="E602" s="96">
        <v>1977</v>
      </c>
      <c r="F602" s="97">
        <v>9</v>
      </c>
      <c r="G602" s="97">
        <v>30</v>
      </c>
      <c r="H602" s="97">
        <v>11</v>
      </c>
      <c r="I602" s="97">
        <v>56</v>
      </c>
      <c r="J602" s="97">
        <v>29.6</v>
      </c>
      <c r="K602" s="84">
        <v>0.22900000000000001</v>
      </c>
      <c r="L602" s="89">
        <v>0.01</v>
      </c>
      <c r="M602" s="83" t="s">
        <v>235</v>
      </c>
    </row>
    <row r="603" spans="1:13" x14ac:dyDescent="0.25">
      <c r="A603" s="82">
        <v>3.6986000000000003</v>
      </c>
      <c r="B603" s="93">
        <v>-110.506</v>
      </c>
      <c r="C603" s="94">
        <v>40.457000000000001</v>
      </c>
      <c r="D603" s="95">
        <v>7</v>
      </c>
      <c r="E603" s="96">
        <v>1977</v>
      </c>
      <c r="F603" s="97">
        <v>9</v>
      </c>
      <c r="G603" s="97">
        <v>30</v>
      </c>
      <c r="H603" s="97">
        <v>12</v>
      </c>
      <c r="I603" s="97">
        <v>56</v>
      </c>
      <c r="J603" s="97">
        <v>2.1</v>
      </c>
      <c r="K603" s="84">
        <v>0.22900000000000001</v>
      </c>
      <c r="L603" s="89">
        <v>0.01</v>
      </c>
      <c r="M603" s="83" t="s">
        <v>235</v>
      </c>
    </row>
    <row r="604" spans="1:13" x14ac:dyDescent="0.25">
      <c r="A604" s="82">
        <v>3.082958294734861</v>
      </c>
      <c r="B604" s="93">
        <v>-110.464</v>
      </c>
      <c r="C604" s="94">
        <v>40.512</v>
      </c>
      <c r="D604" s="95">
        <v>7</v>
      </c>
      <c r="E604" s="96">
        <v>1977</v>
      </c>
      <c r="F604" s="97">
        <v>10</v>
      </c>
      <c r="G604" s="97">
        <v>2</v>
      </c>
      <c r="H604" s="97">
        <v>1</v>
      </c>
      <c r="I604" s="97">
        <v>45</v>
      </c>
      <c r="J604" s="97">
        <v>56.8</v>
      </c>
      <c r="K604" s="84">
        <v>0.16297775980348159</v>
      </c>
      <c r="L604" s="89">
        <v>0.01</v>
      </c>
      <c r="M604" s="83" t="s">
        <v>236</v>
      </c>
    </row>
    <row r="605" spans="1:13" x14ac:dyDescent="0.25">
      <c r="A605" s="82">
        <v>3.3402906591069499</v>
      </c>
      <c r="B605" s="90">
        <v>-110.488</v>
      </c>
      <c r="C605" s="91">
        <v>40.493000000000002</v>
      </c>
      <c r="D605" s="88">
        <v>6</v>
      </c>
      <c r="E605" s="92">
        <v>1977</v>
      </c>
      <c r="F605" s="83">
        <v>10</v>
      </c>
      <c r="G605" s="83">
        <v>2</v>
      </c>
      <c r="H605" s="83">
        <v>7</v>
      </c>
      <c r="I605" s="83">
        <v>15</v>
      </c>
      <c r="J605" s="83">
        <v>15.9</v>
      </c>
      <c r="K605" s="84">
        <v>0.16297775980348159</v>
      </c>
      <c r="L605" s="89">
        <v>0.01</v>
      </c>
      <c r="M605" s="83" t="s">
        <v>236</v>
      </c>
    </row>
    <row r="606" spans="1:13" x14ac:dyDescent="0.25">
      <c r="A606" s="82">
        <v>3.1528100000000001</v>
      </c>
      <c r="B606" s="90">
        <v>-110.471</v>
      </c>
      <c r="C606" s="91">
        <v>40.494999999999997</v>
      </c>
      <c r="D606" s="88">
        <v>7</v>
      </c>
      <c r="E606" s="92">
        <v>1977</v>
      </c>
      <c r="F606" s="83">
        <v>10</v>
      </c>
      <c r="G606" s="83">
        <v>4</v>
      </c>
      <c r="H606" s="83">
        <v>19</v>
      </c>
      <c r="I606" s="83">
        <v>13</v>
      </c>
      <c r="J606" s="83">
        <v>32.799999999999997</v>
      </c>
      <c r="K606" s="84">
        <v>0.22900000000000001</v>
      </c>
      <c r="L606" s="89">
        <v>0.01</v>
      </c>
      <c r="M606" s="83" t="s">
        <v>235</v>
      </c>
    </row>
    <row r="607" spans="1:13" x14ac:dyDescent="0.25">
      <c r="A607" s="82">
        <v>3.082958294734861</v>
      </c>
      <c r="B607" s="90">
        <v>-110.48399999999999</v>
      </c>
      <c r="C607" s="91">
        <v>40.484999999999999</v>
      </c>
      <c r="D607" s="88">
        <v>7</v>
      </c>
      <c r="E607" s="92">
        <v>1977</v>
      </c>
      <c r="F607" s="83">
        <v>10</v>
      </c>
      <c r="G607" s="83">
        <v>6</v>
      </c>
      <c r="H607" s="83">
        <v>9</v>
      </c>
      <c r="I607" s="83">
        <v>38</v>
      </c>
      <c r="J607" s="83">
        <v>44.1</v>
      </c>
      <c r="K607" s="84">
        <v>0.16297775980348159</v>
      </c>
      <c r="L607" s="89">
        <v>0.01</v>
      </c>
      <c r="M607" s="83" t="s">
        <v>236</v>
      </c>
    </row>
    <row r="608" spans="1:13" x14ac:dyDescent="0.25">
      <c r="A608" s="82">
        <v>4.4232640505763969</v>
      </c>
      <c r="B608" s="90">
        <v>-110.48399999999999</v>
      </c>
      <c r="C608" s="91">
        <v>40.485999999999997</v>
      </c>
      <c r="D608" s="88">
        <v>7</v>
      </c>
      <c r="E608" s="92">
        <v>1977</v>
      </c>
      <c r="F608" s="83">
        <v>10</v>
      </c>
      <c r="G608" s="83">
        <v>11</v>
      </c>
      <c r="H608" s="83">
        <v>7</v>
      </c>
      <c r="I608" s="83">
        <v>56</v>
      </c>
      <c r="J608" s="83">
        <v>6.1</v>
      </c>
      <c r="K608" s="84">
        <v>0.14265484388343333</v>
      </c>
      <c r="L608" s="89">
        <v>0.01</v>
      </c>
      <c r="M608" s="83" t="s">
        <v>236</v>
      </c>
    </row>
    <row r="609" spans="1:13" x14ac:dyDescent="0.25">
      <c r="A609" s="82">
        <v>3.5775906591069502</v>
      </c>
      <c r="B609" s="90">
        <v>-110.49</v>
      </c>
      <c r="C609" s="91">
        <v>40.54</v>
      </c>
      <c r="D609" s="88">
        <v>5</v>
      </c>
      <c r="E609" s="92">
        <v>1977</v>
      </c>
      <c r="F609" s="83">
        <v>10</v>
      </c>
      <c r="G609" s="83">
        <v>11</v>
      </c>
      <c r="H609" s="83">
        <v>8</v>
      </c>
      <c r="I609" s="83">
        <v>37</v>
      </c>
      <c r="J609" s="83">
        <v>53.4</v>
      </c>
      <c r="K609" s="84">
        <v>0.16297775980348159</v>
      </c>
      <c r="L609" s="89">
        <v>0.01</v>
      </c>
      <c r="M609" s="83" t="s">
        <v>236</v>
      </c>
    </row>
    <row r="610" spans="1:13" x14ac:dyDescent="0.25">
      <c r="A610" s="82">
        <v>3.1765400000000001</v>
      </c>
      <c r="B610" s="90">
        <v>-110.483</v>
      </c>
      <c r="C610" s="91">
        <v>40.49</v>
      </c>
      <c r="D610" s="88">
        <v>7</v>
      </c>
      <c r="E610" s="92">
        <v>1977</v>
      </c>
      <c r="F610" s="83">
        <v>10</v>
      </c>
      <c r="G610" s="83">
        <v>11</v>
      </c>
      <c r="H610" s="83">
        <v>17</v>
      </c>
      <c r="I610" s="83">
        <v>16</v>
      </c>
      <c r="J610" s="83">
        <v>39.200000000000003</v>
      </c>
      <c r="K610" s="84">
        <v>0.22900000000000001</v>
      </c>
      <c r="L610" s="89">
        <v>0.01</v>
      </c>
      <c r="M610" s="83" t="s">
        <v>235</v>
      </c>
    </row>
    <row r="611" spans="1:13" x14ac:dyDescent="0.25">
      <c r="A611" s="82">
        <v>3.5245799999999998</v>
      </c>
      <c r="B611" s="90">
        <v>-110.5</v>
      </c>
      <c r="C611" s="91">
        <v>40.466999999999999</v>
      </c>
      <c r="D611" s="88">
        <v>7</v>
      </c>
      <c r="E611" s="92">
        <v>1977</v>
      </c>
      <c r="F611" s="83">
        <v>10</v>
      </c>
      <c r="G611" s="83">
        <v>16</v>
      </c>
      <c r="H611" s="83">
        <v>19</v>
      </c>
      <c r="I611" s="83">
        <v>15</v>
      </c>
      <c r="J611" s="83">
        <v>39.299999999999997</v>
      </c>
      <c r="K611" s="84">
        <v>0.22900000000000001</v>
      </c>
      <c r="L611" s="89">
        <v>0.01</v>
      </c>
      <c r="M611" s="83" t="s">
        <v>235</v>
      </c>
    </row>
    <row r="612" spans="1:13" x14ac:dyDescent="0.25">
      <c r="A612" s="82">
        <v>2.8285</v>
      </c>
      <c r="B612" s="90">
        <v>-112.29600000000001</v>
      </c>
      <c r="C612" s="91">
        <v>38.262999999999998</v>
      </c>
      <c r="D612" s="88">
        <v>7</v>
      </c>
      <c r="E612" s="92">
        <v>1977</v>
      </c>
      <c r="F612" s="83">
        <v>11</v>
      </c>
      <c r="G612" s="83">
        <v>24</v>
      </c>
      <c r="H612" s="83">
        <v>0</v>
      </c>
      <c r="I612" s="83">
        <v>0</v>
      </c>
      <c r="J612" s="83">
        <v>58.3</v>
      </c>
      <c r="K612" s="84">
        <v>0.249</v>
      </c>
      <c r="L612" s="89">
        <v>0.01</v>
      </c>
      <c r="M612" s="83" t="s">
        <v>235</v>
      </c>
    </row>
    <row r="613" spans="1:13" x14ac:dyDescent="0.25">
      <c r="A613" s="82">
        <v>2.9867000000000004</v>
      </c>
      <c r="B613" s="90">
        <v>-111.706</v>
      </c>
      <c r="C613" s="91">
        <v>41.351999999999997</v>
      </c>
      <c r="D613" s="88">
        <v>6</v>
      </c>
      <c r="E613" s="92">
        <v>1977</v>
      </c>
      <c r="F613" s="83">
        <v>11</v>
      </c>
      <c r="G613" s="83">
        <v>28</v>
      </c>
      <c r="H613" s="83">
        <v>2</v>
      </c>
      <c r="I613" s="83">
        <v>23</v>
      </c>
      <c r="J613" s="83">
        <v>11.2</v>
      </c>
      <c r="K613" s="84">
        <v>0.22900000000000001</v>
      </c>
      <c r="L613" s="89">
        <v>0.01</v>
      </c>
      <c r="M613" s="83" t="s">
        <v>235</v>
      </c>
    </row>
    <row r="614" spans="1:13" x14ac:dyDescent="0.25">
      <c r="A614" s="82">
        <v>3.2240000000000002</v>
      </c>
      <c r="B614" s="90">
        <v>-110.98699999999999</v>
      </c>
      <c r="C614" s="91">
        <v>36.82</v>
      </c>
      <c r="D614" s="88">
        <v>7</v>
      </c>
      <c r="E614" s="92">
        <v>1977</v>
      </c>
      <c r="F614" s="83">
        <v>11</v>
      </c>
      <c r="G614" s="83">
        <v>29</v>
      </c>
      <c r="H614" s="83">
        <v>21</v>
      </c>
      <c r="I614" s="83">
        <v>31</v>
      </c>
      <c r="J614" s="83">
        <v>23.4</v>
      </c>
      <c r="K614" s="84">
        <v>0.249</v>
      </c>
      <c r="L614" s="89">
        <v>0.01</v>
      </c>
      <c r="M614" s="83" t="s">
        <v>235</v>
      </c>
    </row>
    <row r="615" spans="1:13" x14ac:dyDescent="0.25">
      <c r="A615" s="82">
        <v>3.4533900000000002</v>
      </c>
      <c r="B615" s="90">
        <v>-114.667</v>
      </c>
      <c r="C615" s="91">
        <v>37.887</v>
      </c>
      <c r="D615" s="88">
        <v>5</v>
      </c>
      <c r="E615" s="92">
        <v>1977</v>
      </c>
      <c r="F615" s="83">
        <v>12</v>
      </c>
      <c r="G615" s="83">
        <v>5</v>
      </c>
      <c r="H615" s="83">
        <v>0</v>
      </c>
      <c r="I615" s="83">
        <v>9</v>
      </c>
      <c r="J615" s="83">
        <v>45.7</v>
      </c>
      <c r="K615" s="84">
        <v>0.23</v>
      </c>
      <c r="L615" s="89">
        <v>0.01</v>
      </c>
      <c r="M615" s="83" t="s">
        <v>235</v>
      </c>
    </row>
    <row r="616" spans="1:13" x14ac:dyDescent="0.25">
      <c r="A616" s="82">
        <v>2.9076</v>
      </c>
      <c r="B616" s="90">
        <v>-112.518</v>
      </c>
      <c r="C616" s="91">
        <v>37.779000000000003</v>
      </c>
      <c r="D616" s="88">
        <v>7</v>
      </c>
      <c r="E616" s="92">
        <v>1977</v>
      </c>
      <c r="F616" s="83">
        <v>12</v>
      </c>
      <c r="G616" s="83">
        <v>27</v>
      </c>
      <c r="H616" s="83">
        <v>19</v>
      </c>
      <c r="I616" s="83">
        <v>28</v>
      </c>
      <c r="J616" s="83">
        <v>56.2</v>
      </c>
      <c r="K616" s="84">
        <v>0.249</v>
      </c>
      <c r="L616" s="89">
        <v>0.01</v>
      </c>
      <c r="M616" s="83" t="s">
        <v>235</v>
      </c>
    </row>
    <row r="617" spans="1:13" x14ac:dyDescent="0.25">
      <c r="A617" s="82">
        <v>3.3742900000000002</v>
      </c>
      <c r="B617" s="93">
        <v>-109.7</v>
      </c>
      <c r="C617" s="94">
        <v>42.5</v>
      </c>
      <c r="D617" s="95">
        <v>30</v>
      </c>
      <c r="E617" s="96">
        <v>1978</v>
      </c>
      <c r="F617" s="97">
        <v>2</v>
      </c>
      <c r="G617" s="97">
        <v>7</v>
      </c>
      <c r="H617" s="97">
        <v>5</v>
      </c>
      <c r="I617" s="97">
        <v>3</v>
      </c>
      <c r="J617" s="97">
        <v>10.4</v>
      </c>
      <c r="K617" s="84">
        <v>0.23200000000000001</v>
      </c>
      <c r="L617" s="89">
        <v>0.01</v>
      </c>
      <c r="M617" s="83" t="s">
        <v>235</v>
      </c>
    </row>
    <row r="618" spans="1:13" x14ac:dyDescent="0.25">
      <c r="A618" s="82">
        <v>3.6194999999999999</v>
      </c>
      <c r="B618" s="90">
        <v>-112.843</v>
      </c>
      <c r="C618" s="91">
        <v>38.332999999999998</v>
      </c>
      <c r="D618" s="88">
        <v>1</v>
      </c>
      <c r="E618" s="92">
        <v>1978</v>
      </c>
      <c r="F618" s="83">
        <v>2</v>
      </c>
      <c r="G618" s="83">
        <v>24</v>
      </c>
      <c r="H618" s="83">
        <v>19</v>
      </c>
      <c r="I618" s="83">
        <v>49</v>
      </c>
      <c r="J618" s="83">
        <v>48.8</v>
      </c>
      <c r="K618" s="84">
        <v>0.22900000000000001</v>
      </c>
      <c r="L618" s="89">
        <v>0.01</v>
      </c>
      <c r="M618" s="83" t="s">
        <v>235</v>
      </c>
    </row>
    <row r="619" spans="1:13" x14ac:dyDescent="0.25">
      <c r="A619" s="82">
        <v>2.9867000000000004</v>
      </c>
      <c r="B619" s="90">
        <v>-112.203</v>
      </c>
      <c r="C619" s="91">
        <v>40.744</v>
      </c>
      <c r="D619" s="88">
        <v>10</v>
      </c>
      <c r="E619" s="92">
        <v>1978</v>
      </c>
      <c r="F619" s="83">
        <v>2</v>
      </c>
      <c r="G619" s="83">
        <v>28</v>
      </c>
      <c r="H619" s="83">
        <v>0</v>
      </c>
      <c r="I619" s="83">
        <v>20</v>
      </c>
      <c r="J619" s="83">
        <v>6.5</v>
      </c>
      <c r="K619" s="84">
        <v>0.22900000000000001</v>
      </c>
      <c r="L619" s="89">
        <v>0.01</v>
      </c>
      <c r="M619" s="83" t="s">
        <v>235</v>
      </c>
    </row>
    <row r="620" spans="1:13" x14ac:dyDescent="0.25">
      <c r="A620" s="82">
        <v>2.8285</v>
      </c>
      <c r="B620" s="90">
        <v>-111.592</v>
      </c>
      <c r="C620" s="91">
        <v>41.106999999999999</v>
      </c>
      <c r="D620" s="88">
        <v>11</v>
      </c>
      <c r="E620" s="92">
        <v>1978</v>
      </c>
      <c r="F620" s="83">
        <v>3</v>
      </c>
      <c r="G620" s="83">
        <v>1</v>
      </c>
      <c r="H620" s="83">
        <v>23</v>
      </c>
      <c r="I620" s="83">
        <v>5</v>
      </c>
      <c r="J620" s="83">
        <v>2.4</v>
      </c>
      <c r="K620" s="84">
        <v>0.249</v>
      </c>
      <c r="L620" s="89">
        <v>0.01</v>
      </c>
      <c r="M620" s="83" t="s">
        <v>235</v>
      </c>
    </row>
    <row r="621" spans="1:13" x14ac:dyDescent="0.25">
      <c r="A621" s="82">
        <v>3.3822000000000001</v>
      </c>
      <c r="B621" s="90">
        <v>-112.08799999999999</v>
      </c>
      <c r="C621" s="91">
        <v>40.764000000000003</v>
      </c>
      <c r="D621" s="88">
        <v>8</v>
      </c>
      <c r="E621" s="92">
        <v>1978</v>
      </c>
      <c r="F621" s="83">
        <v>3</v>
      </c>
      <c r="G621" s="83">
        <v>9</v>
      </c>
      <c r="H621" s="83">
        <v>6</v>
      </c>
      <c r="I621" s="83">
        <v>30</v>
      </c>
      <c r="J621" s="83">
        <v>51.9</v>
      </c>
      <c r="K621" s="84">
        <v>0.22900000000000001</v>
      </c>
      <c r="L621" s="89">
        <v>0.01</v>
      </c>
      <c r="M621" s="83" t="s">
        <v>235</v>
      </c>
    </row>
    <row r="622" spans="1:13" x14ac:dyDescent="0.25">
      <c r="A622" s="82">
        <v>2.8285</v>
      </c>
      <c r="B622" s="90">
        <v>-112.08799999999999</v>
      </c>
      <c r="C622" s="91">
        <v>40.762</v>
      </c>
      <c r="D622" s="88">
        <v>7</v>
      </c>
      <c r="E622" s="92">
        <v>1978</v>
      </c>
      <c r="F622" s="83">
        <v>3</v>
      </c>
      <c r="G622" s="83">
        <v>9</v>
      </c>
      <c r="H622" s="83">
        <v>6</v>
      </c>
      <c r="I622" s="83">
        <v>46</v>
      </c>
      <c r="J622" s="83">
        <v>20</v>
      </c>
      <c r="K622" s="84">
        <v>0.22900000000000001</v>
      </c>
      <c r="L622" s="89">
        <v>0.01</v>
      </c>
      <c r="M622" s="83" t="s">
        <v>235</v>
      </c>
    </row>
    <row r="623" spans="1:13" x14ac:dyDescent="0.25">
      <c r="A623" s="82">
        <v>2.9867000000000004</v>
      </c>
      <c r="B623" s="90">
        <v>-112.09099999999999</v>
      </c>
      <c r="C623" s="91">
        <v>40.755000000000003</v>
      </c>
      <c r="D623" s="88">
        <v>8</v>
      </c>
      <c r="E623" s="92">
        <v>1978</v>
      </c>
      <c r="F623" s="83">
        <v>3</v>
      </c>
      <c r="G623" s="83">
        <v>13</v>
      </c>
      <c r="H623" s="83">
        <v>13</v>
      </c>
      <c r="I623" s="83">
        <v>35</v>
      </c>
      <c r="J623" s="83">
        <v>43.7</v>
      </c>
      <c r="K623" s="84">
        <v>0.22900000000000001</v>
      </c>
      <c r="L623" s="89">
        <v>0.01</v>
      </c>
      <c r="M623" s="83" t="s">
        <v>235</v>
      </c>
    </row>
    <row r="624" spans="1:13" x14ac:dyDescent="0.25">
      <c r="A624" s="82">
        <v>2.8996900000000001</v>
      </c>
      <c r="B624" s="90">
        <v>-110.88</v>
      </c>
      <c r="C624" s="91">
        <v>42.72</v>
      </c>
      <c r="D624" s="88">
        <v>5</v>
      </c>
      <c r="E624" s="92">
        <v>1978</v>
      </c>
      <c r="F624" s="83">
        <v>4</v>
      </c>
      <c r="G624" s="83">
        <v>15</v>
      </c>
      <c r="H624" s="83">
        <v>5</v>
      </c>
      <c r="I624" s="83">
        <v>23</v>
      </c>
      <c r="J624" s="83">
        <v>50.8</v>
      </c>
      <c r="K624" s="84">
        <v>0.23</v>
      </c>
      <c r="L624" s="89">
        <v>0.01</v>
      </c>
      <c r="M624" s="83" t="s">
        <v>235</v>
      </c>
    </row>
    <row r="625" spans="1:13" x14ac:dyDescent="0.25">
      <c r="A625" s="82">
        <v>2.8996900000000001</v>
      </c>
      <c r="B625" s="90">
        <v>-111.55</v>
      </c>
      <c r="C625" s="91">
        <v>42.66</v>
      </c>
      <c r="D625" s="88">
        <v>5</v>
      </c>
      <c r="E625" s="92">
        <v>1978</v>
      </c>
      <c r="F625" s="83">
        <v>4</v>
      </c>
      <c r="G625" s="83">
        <v>20</v>
      </c>
      <c r="H625" s="83">
        <v>14</v>
      </c>
      <c r="I625" s="83">
        <v>56</v>
      </c>
      <c r="J625" s="83">
        <v>47.6</v>
      </c>
      <c r="K625" s="84">
        <v>0.23</v>
      </c>
      <c r="L625" s="89">
        <v>0.01</v>
      </c>
      <c r="M625" s="83" t="s">
        <v>235</v>
      </c>
    </row>
    <row r="626" spans="1:13" x14ac:dyDescent="0.25">
      <c r="A626" s="82">
        <v>2.9867000000000004</v>
      </c>
      <c r="B626" s="90">
        <v>-112.05500000000001</v>
      </c>
      <c r="C626" s="91">
        <v>40.722000000000001</v>
      </c>
      <c r="D626" s="88">
        <v>6</v>
      </c>
      <c r="E626" s="92">
        <v>1978</v>
      </c>
      <c r="F626" s="83">
        <v>6</v>
      </c>
      <c r="G626" s="83">
        <v>3</v>
      </c>
      <c r="H626" s="83">
        <v>8</v>
      </c>
      <c r="I626" s="83">
        <v>42</v>
      </c>
      <c r="J626" s="83">
        <v>45.8</v>
      </c>
      <c r="K626" s="84">
        <v>0.22900000000000001</v>
      </c>
      <c r="L626" s="89">
        <v>0.01</v>
      </c>
      <c r="M626" s="83" t="s">
        <v>235</v>
      </c>
    </row>
    <row r="627" spans="1:13" x14ac:dyDescent="0.25">
      <c r="A627" s="82">
        <v>2.8285</v>
      </c>
      <c r="B627" s="90">
        <v>-112.72499999999999</v>
      </c>
      <c r="C627" s="91">
        <v>41.853000000000002</v>
      </c>
      <c r="D627" s="88">
        <v>6</v>
      </c>
      <c r="E627" s="92">
        <v>1978</v>
      </c>
      <c r="F627" s="83">
        <v>6</v>
      </c>
      <c r="G627" s="83">
        <v>6</v>
      </c>
      <c r="H627" s="83">
        <v>2</v>
      </c>
      <c r="I627" s="83">
        <v>26</v>
      </c>
      <c r="J627" s="83">
        <v>20.8</v>
      </c>
      <c r="K627" s="84">
        <v>0.22900000000000001</v>
      </c>
      <c r="L627" s="89">
        <v>0.01</v>
      </c>
      <c r="M627" s="83" t="s">
        <v>235</v>
      </c>
    </row>
    <row r="628" spans="1:13" x14ac:dyDescent="0.25">
      <c r="A628" s="82">
        <v>3.0657999999999999</v>
      </c>
      <c r="B628" s="90">
        <v>-111.494</v>
      </c>
      <c r="C628" s="91">
        <v>41.695</v>
      </c>
      <c r="D628" s="88">
        <v>7</v>
      </c>
      <c r="E628" s="92">
        <v>1978</v>
      </c>
      <c r="F628" s="83">
        <v>6</v>
      </c>
      <c r="G628" s="83">
        <v>23</v>
      </c>
      <c r="H628" s="83">
        <v>4</v>
      </c>
      <c r="I628" s="83">
        <v>54</v>
      </c>
      <c r="J628" s="83">
        <v>29.5</v>
      </c>
      <c r="K628" s="84">
        <v>0.249</v>
      </c>
      <c r="L628" s="89">
        <v>0.01</v>
      </c>
      <c r="M628" s="83" t="s">
        <v>235</v>
      </c>
    </row>
    <row r="629" spans="1:13" x14ac:dyDescent="0.25">
      <c r="A629" s="82">
        <v>3.3031000000000001</v>
      </c>
      <c r="B629" s="90">
        <v>-112.131</v>
      </c>
      <c r="C629" s="91">
        <v>41.848999999999997</v>
      </c>
      <c r="D629" s="88">
        <v>4</v>
      </c>
      <c r="E629" s="92">
        <v>1978</v>
      </c>
      <c r="F629" s="83">
        <v>7</v>
      </c>
      <c r="G629" s="83">
        <v>29</v>
      </c>
      <c r="H629" s="83">
        <v>14</v>
      </c>
      <c r="I629" s="83">
        <v>4</v>
      </c>
      <c r="J629" s="83">
        <v>3.4</v>
      </c>
      <c r="K629" s="84">
        <v>0.22900000000000001</v>
      </c>
      <c r="L629" s="89">
        <v>0.01</v>
      </c>
      <c r="M629" s="83" t="s">
        <v>235</v>
      </c>
    </row>
    <row r="630" spans="1:13" x14ac:dyDescent="0.25">
      <c r="A630" s="82">
        <v>3.0657999999999999</v>
      </c>
      <c r="B630" s="90">
        <v>-112.324</v>
      </c>
      <c r="C630" s="91">
        <v>38.216000000000001</v>
      </c>
      <c r="D630" s="88">
        <v>7</v>
      </c>
      <c r="E630" s="92">
        <v>1978</v>
      </c>
      <c r="F630" s="83">
        <v>8</v>
      </c>
      <c r="G630" s="83">
        <v>3</v>
      </c>
      <c r="H630" s="83">
        <v>11</v>
      </c>
      <c r="I630" s="83">
        <v>53</v>
      </c>
      <c r="J630" s="83">
        <v>28</v>
      </c>
      <c r="K630" s="84">
        <v>0.249</v>
      </c>
      <c r="L630" s="89">
        <v>0.01</v>
      </c>
      <c r="M630" s="83" t="s">
        <v>235</v>
      </c>
    </row>
    <row r="631" spans="1:13" x14ac:dyDescent="0.25">
      <c r="A631" s="82">
        <v>3.2240000000000002</v>
      </c>
      <c r="B631" s="90">
        <v>-112.49</v>
      </c>
      <c r="C631" s="91">
        <v>38.029000000000003</v>
      </c>
      <c r="D631" s="88">
        <v>7</v>
      </c>
      <c r="E631" s="92">
        <v>1978</v>
      </c>
      <c r="F631" s="83">
        <v>8</v>
      </c>
      <c r="G631" s="83">
        <v>30</v>
      </c>
      <c r="H631" s="83">
        <v>15</v>
      </c>
      <c r="I631" s="83">
        <v>34</v>
      </c>
      <c r="J631" s="83">
        <v>38.9</v>
      </c>
      <c r="K631" s="84">
        <v>0.249</v>
      </c>
      <c r="L631" s="89">
        <v>0.01</v>
      </c>
      <c r="M631" s="83" t="s">
        <v>235</v>
      </c>
    </row>
    <row r="632" spans="1:13" x14ac:dyDescent="0.25">
      <c r="A632" s="82">
        <v>2.8636317441302408</v>
      </c>
      <c r="B632" s="90">
        <v>-112.33</v>
      </c>
      <c r="C632" s="91">
        <v>42.15</v>
      </c>
      <c r="D632" s="88">
        <v>3</v>
      </c>
      <c r="E632" s="92">
        <v>1978</v>
      </c>
      <c r="F632" s="83">
        <v>9</v>
      </c>
      <c r="G632" s="83">
        <v>28</v>
      </c>
      <c r="H632" s="83">
        <v>8</v>
      </c>
      <c r="I632" s="83">
        <v>58</v>
      </c>
      <c r="J632" s="83">
        <v>20.399999999999999</v>
      </c>
      <c r="K632" s="84">
        <v>0.16297775980348159</v>
      </c>
      <c r="L632" s="89">
        <v>0.01</v>
      </c>
      <c r="M632" s="83" t="s">
        <v>236</v>
      </c>
    </row>
    <row r="633" spans="1:13" x14ac:dyDescent="0.25">
      <c r="A633" s="82">
        <v>2.8285</v>
      </c>
      <c r="B633" s="90">
        <v>-112.357</v>
      </c>
      <c r="C633" s="91">
        <v>38.189</v>
      </c>
      <c r="D633" s="88">
        <v>3</v>
      </c>
      <c r="E633" s="92">
        <v>1978</v>
      </c>
      <c r="F633" s="83">
        <v>10</v>
      </c>
      <c r="G633" s="83">
        <v>5</v>
      </c>
      <c r="H633" s="83">
        <v>8</v>
      </c>
      <c r="I633" s="83">
        <v>24</v>
      </c>
      <c r="J633" s="83">
        <v>37.5</v>
      </c>
      <c r="K633" s="84">
        <v>0.249</v>
      </c>
      <c r="L633" s="89">
        <v>0.01</v>
      </c>
      <c r="M633" s="83" t="s">
        <v>235</v>
      </c>
    </row>
    <row r="634" spans="1:13" x14ac:dyDescent="0.25">
      <c r="A634" s="82">
        <v>2.8285</v>
      </c>
      <c r="B634" s="90">
        <v>-112.364</v>
      </c>
      <c r="C634" s="91">
        <v>38.176000000000002</v>
      </c>
      <c r="D634" s="88">
        <v>7</v>
      </c>
      <c r="E634" s="92">
        <v>1978</v>
      </c>
      <c r="F634" s="83">
        <v>10</v>
      </c>
      <c r="G634" s="83">
        <v>8</v>
      </c>
      <c r="H634" s="83">
        <v>9</v>
      </c>
      <c r="I634" s="83">
        <v>14</v>
      </c>
      <c r="J634" s="83">
        <v>39.200000000000003</v>
      </c>
      <c r="K634" s="84">
        <v>0.249</v>
      </c>
      <c r="L634" s="89">
        <v>0.01</v>
      </c>
      <c r="M634" s="83" t="s">
        <v>235</v>
      </c>
    </row>
    <row r="635" spans="1:13" x14ac:dyDescent="0.25">
      <c r="A635" s="82">
        <v>3.0657999999999999</v>
      </c>
      <c r="B635" s="90">
        <v>-112.33</v>
      </c>
      <c r="C635" s="91">
        <v>38.192</v>
      </c>
      <c r="D635" s="88">
        <v>1</v>
      </c>
      <c r="E635" s="92">
        <v>1978</v>
      </c>
      <c r="F635" s="83">
        <v>10</v>
      </c>
      <c r="G635" s="83">
        <v>14</v>
      </c>
      <c r="H635" s="83">
        <v>7</v>
      </c>
      <c r="I635" s="83">
        <v>58</v>
      </c>
      <c r="J635" s="83">
        <v>9</v>
      </c>
      <c r="K635" s="84">
        <v>0.22900000000000001</v>
      </c>
      <c r="L635" s="89">
        <v>0.01</v>
      </c>
      <c r="M635" s="83" t="s">
        <v>235</v>
      </c>
    </row>
    <row r="636" spans="1:13" x14ac:dyDescent="0.25">
      <c r="A636" s="82">
        <v>4.0501511418391338</v>
      </c>
      <c r="B636" s="90">
        <v>-111.84399999999999</v>
      </c>
      <c r="C636" s="91">
        <v>42.555</v>
      </c>
      <c r="D636" s="88">
        <v>7</v>
      </c>
      <c r="E636" s="92">
        <v>1978</v>
      </c>
      <c r="F636" s="83">
        <v>10</v>
      </c>
      <c r="G636" s="83">
        <v>24</v>
      </c>
      <c r="H636" s="83">
        <v>20</v>
      </c>
      <c r="I636" s="83">
        <v>30</v>
      </c>
      <c r="J636" s="83">
        <v>59.3</v>
      </c>
      <c r="K636" s="84">
        <v>0.19096300411178688</v>
      </c>
      <c r="L636" s="89">
        <v>0.01</v>
      </c>
      <c r="M636" s="83" t="s">
        <v>236</v>
      </c>
    </row>
    <row r="637" spans="1:13" x14ac:dyDescent="0.25">
      <c r="A637" s="82">
        <v>2.9076</v>
      </c>
      <c r="B637" s="90">
        <v>-111.56100000000001</v>
      </c>
      <c r="C637" s="91">
        <v>42.761000000000003</v>
      </c>
      <c r="D637" s="88">
        <v>7</v>
      </c>
      <c r="E637" s="92">
        <v>1978</v>
      </c>
      <c r="F637" s="83">
        <v>10</v>
      </c>
      <c r="G637" s="83">
        <v>24</v>
      </c>
      <c r="H637" s="83">
        <v>20</v>
      </c>
      <c r="I637" s="83">
        <v>47</v>
      </c>
      <c r="J637" s="83">
        <v>29.6</v>
      </c>
      <c r="K637" s="84">
        <v>0.249</v>
      </c>
      <c r="L637" s="89">
        <v>0.01</v>
      </c>
      <c r="M637" s="83" t="s">
        <v>235</v>
      </c>
    </row>
    <row r="638" spans="1:13" x14ac:dyDescent="0.25">
      <c r="A638" s="82">
        <v>3.3031000000000001</v>
      </c>
      <c r="B638" s="90">
        <v>-112.479</v>
      </c>
      <c r="C638" s="91">
        <v>38.088000000000001</v>
      </c>
      <c r="D638" s="88">
        <v>7</v>
      </c>
      <c r="E638" s="92">
        <v>1978</v>
      </c>
      <c r="F638" s="83">
        <v>11</v>
      </c>
      <c r="G638" s="83">
        <v>16</v>
      </c>
      <c r="H638" s="83">
        <v>8</v>
      </c>
      <c r="I638" s="83">
        <v>18</v>
      </c>
      <c r="J638" s="83">
        <v>57.3</v>
      </c>
      <c r="K638" s="84">
        <v>0.249</v>
      </c>
      <c r="L638" s="89">
        <v>0.01</v>
      </c>
      <c r="M638" s="83" t="s">
        <v>235</v>
      </c>
    </row>
    <row r="639" spans="1:13" x14ac:dyDescent="0.25">
      <c r="A639" s="82">
        <v>2.9076</v>
      </c>
      <c r="B639" s="90">
        <v>-112.547</v>
      </c>
      <c r="C639" s="91">
        <v>38.031999999999996</v>
      </c>
      <c r="D639" s="88">
        <v>7</v>
      </c>
      <c r="E639" s="92">
        <v>1978</v>
      </c>
      <c r="F639" s="83">
        <v>11</v>
      </c>
      <c r="G639" s="83">
        <v>27</v>
      </c>
      <c r="H639" s="83">
        <v>4</v>
      </c>
      <c r="I639" s="83">
        <v>36</v>
      </c>
      <c r="J639" s="83">
        <v>6.1</v>
      </c>
      <c r="K639" s="84">
        <v>0.249</v>
      </c>
      <c r="L639" s="89">
        <v>0.01</v>
      </c>
      <c r="M639" s="83" t="s">
        <v>235</v>
      </c>
    </row>
    <row r="640" spans="1:13" x14ac:dyDescent="0.25">
      <c r="A640" s="82">
        <v>2.9076</v>
      </c>
      <c r="B640" s="90">
        <v>-111.563</v>
      </c>
      <c r="C640" s="91">
        <v>42.767000000000003</v>
      </c>
      <c r="D640" s="88">
        <v>7</v>
      </c>
      <c r="E640" s="92">
        <v>1978</v>
      </c>
      <c r="F640" s="83">
        <v>11</v>
      </c>
      <c r="G640" s="83">
        <v>29</v>
      </c>
      <c r="H640" s="83">
        <v>19</v>
      </c>
      <c r="I640" s="83">
        <v>52</v>
      </c>
      <c r="J640" s="83">
        <v>56.4</v>
      </c>
      <c r="K640" s="84">
        <v>0.249</v>
      </c>
      <c r="L640" s="89">
        <v>0.01</v>
      </c>
      <c r="M640" s="83" t="s">
        <v>235</v>
      </c>
    </row>
    <row r="641" spans="1:13" x14ac:dyDescent="0.25">
      <c r="A641" s="82">
        <v>3.5404</v>
      </c>
      <c r="B641" s="90">
        <v>-112.5</v>
      </c>
      <c r="C641" s="91">
        <v>42.118000000000002</v>
      </c>
      <c r="D641" s="88">
        <v>4</v>
      </c>
      <c r="E641" s="92">
        <v>1978</v>
      </c>
      <c r="F641" s="83">
        <v>11</v>
      </c>
      <c r="G641" s="83">
        <v>30</v>
      </c>
      <c r="H641" s="83">
        <v>11</v>
      </c>
      <c r="I641" s="83">
        <v>55</v>
      </c>
      <c r="J641" s="83">
        <v>9.6</v>
      </c>
      <c r="K641" s="84">
        <v>0.22900000000000001</v>
      </c>
      <c r="L641" s="89">
        <v>0.01</v>
      </c>
      <c r="M641" s="83" t="s">
        <v>235</v>
      </c>
    </row>
    <row r="642" spans="1:13" x14ac:dyDescent="0.25">
      <c r="A642" s="82">
        <v>3.0657999999999999</v>
      </c>
      <c r="B642" s="90">
        <v>-112.479</v>
      </c>
      <c r="C642" s="91">
        <v>42.110999999999997</v>
      </c>
      <c r="D642" s="88">
        <v>6</v>
      </c>
      <c r="E642" s="92">
        <v>1978</v>
      </c>
      <c r="F642" s="83">
        <v>12</v>
      </c>
      <c r="G642" s="83">
        <v>2</v>
      </c>
      <c r="H642" s="83">
        <v>2</v>
      </c>
      <c r="I642" s="83">
        <v>30</v>
      </c>
      <c r="J642" s="83">
        <v>37.4</v>
      </c>
      <c r="K642" s="84">
        <v>0.22900000000000001</v>
      </c>
      <c r="L642" s="89">
        <v>0.01</v>
      </c>
      <c r="M642" s="83" t="s">
        <v>235</v>
      </c>
    </row>
    <row r="643" spans="1:13" x14ac:dyDescent="0.25">
      <c r="A643" s="82">
        <v>3.2240000000000002</v>
      </c>
      <c r="B643" s="90">
        <v>-111.431</v>
      </c>
      <c r="C643" s="91">
        <v>42.91</v>
      </c>
      <c r="D643" s="88">
        <v>7</v>
      </c>
      <c r="E643" s="92">
        <v>1978</v>
      </c>
      <c r="F643" s="83">
        <v>12</v>
      </c>
      <c r="G643" s="83">
        <v>4</v>
      </c>
      <c r="H643" s="83">
        <v>12</v>
      </c>
      <c r="I643" s="83">
        <v>41</v>
      </c>
      <c r="J643" s="83">
        <v>14.4</v>
      </c>
      <c r="K643" s="84">
        <v>0.249</v>
      </c>
      <c r="L643" s="89">
        <v>0.01</v>
      </c>
      <c r="M643" s="83" t="s">
        <v>235</v>
      </c>
    </row>
    <row r="644" spans="1:13" x14ac:dyDescent="0.25">
      <c r="A644" s="82">
        <v>3.8567999999999998</v>
      </c>
      <c r="B644" s="90">
        <v>-112.495</v>
      </c>
      <c r="C644" s="91">
        <v>42.107999999999997</v>
      </c>
      <c r="D644" s="88">
        <v>3</v>
      </c>
      <c r="E644" s="92">
        <v>1978</v>
      </c>
      <c r="F644" s="83">
        <v>12</v>
      </c>
      <c r="G644" s="83">
        <v>5</v>
      </c>
      <c r="H644" s="83">
        <v>11</v>
      </c>
      <c r="I644" s="83">
        <v>24</v>
      </c>
      <c r="J644" s="83">
        <v>57.5</v>
      </c>
      <c r="K644" s="84">
        <v>0.22900000000000001</v>
      </c>
      <c r="L644" s="89">
        <v>0.01</v>
      </c>
      <c r="M644" s="83" t="s">
        <v>235</v>
      </c>
    </row>
    <row r="645" spans="1:13" x14ac:dyDescent="0.25">
      <c r="A645" s="82">
        <v>3.2240000000000002</v>
      </c>
      <c r="B645" s="90">
        <v>-112.495</v>
      </c>
      <c r="C645" s="91">
        <v>42.106000000000002</v>
      </c>
      <c r="D645" s="88">
        <v>2</v>
      </c>
      <c r="E645" s="92">
        <v>1978</v>
      </c>
      <c r="F645" s="83">
        <v>12</v>
      </c>
      <c r="G645" s="83">
        <v>5</v>
      </c>
      <c r="H645" s="83">
        <v>11</v>
      </c>
      <c r="I645" s="83">
        <v>56</v>
      </c>
      <c r="J645" s="83">
        <v>27.9</v>
      </c>
      <c r="K645" s="84">
        <v>0.22900000000000001</v>
      </c>
      <c r="L645" s="89">
        <v>0.01</v>
      </c>
      <c r="M645" s="83" t="s">
        <v>235</v>
      </c>
    </row>
    <row r="646" spans="1:13" x14ac:dyDescent="0.25">
      <c r="A646" s="82">
        <v>2.9076</v>
      </c>
      <c r="B646" s="90">
        <v>-112.53100000000001</v>
      </c>
      <c r="C646" s="91">
        <v>38.600999999999999</v>
      </c>
      <c r="D646" s="88">
        <v>3</v>
      </c>
      <c r="E646" s="92">
        <v>1978</v>
      </c>
      <c r="F646" s="83">
        <v>12</v>
      </c>
      <c r="G646" s="83">
        <v>8</v>
      </c>
      <c r="H646" s="83">
        <v>3</v>
      </c>
      <c r="I646" s="83">
        <v>29</v>
      </c>
      <c r="J646" s="83">
        <v>13.7</v>
      </c>
      <c r="K646" s="84">
        <v>0.249</v>
      </c>
      <c r="L646" s="89">
        <v>0.01</v>
      </c>
      <c r="M646" s="83" t="s">
        <v>235</v>
      </c>
    </row>
    <row r="647" spans="1:13" x14ac:dyDescent="0.25">
      <c r="A647" s="82">
        <v>2.8285</v>
      </c>
      <c r="B647" s="90">
        <v>-112.52800000000001</v>
      </c>
      <c r="C647" s="91">
        <v>38.668999999999997</v>
      </c>
      <c r="D647" s="88">
        <v>3</v>
      </c>
      <c r="E647" s="92">
        <v>1978</v>
      </c>
      <c r="F647" s="83">
        <v>12</v>
      </c>
      <c r="G647" s="83">
        <v>8</v>
      </c>
      <c r="H647" s="83">
        <v>6</v>
      </c>
      <c r="I647" s="83">
        <v>28</v>
      </c>
      <c r="J647" s="83">
        <v>24.9</v>
      </c>
      <c r="K647" s="84">
        <v>0.249</v>
      </c>
      <c r="L647" s="89">
        <v>0.01</v>
      </c>
      <c r="M647" s="83" t="s">
        <v>235</v>
      </c>
    </row>
    <row r="648" spans="1:13" x14ac:dyDescent="0.25">
      <c r="A648" s="82">
        <v>2.9867000000000004</v>
      </c>
      <c r="B648" s="90">
        <v>-112.51900000000001</v>
      </c>
      <c r="C648" s="91">
        <v>38.652000000000001</v>
      </c>
      <c r="D648" s="88">
        <v>4</v>
      </c>
      <c r="E648" s="92">
        <v>1978</v>
      </c>
      <c r="F648" s="83">
        <v>12</v>
      </c>
      <c r="G648" s="83">
        <v>8</v>
      </c>
      <c r="H648" s="83">
        <v>8</v>
      </c>
      <c r="I648" s="83">
        <v>9</v>
      </c>
      <c r="J648" s="83">
        <v>13.7</v>
      </c>
      <c r="K648" s="84">
        <v>0.249</v>
      </c>
      <c r="L648" s="89">
        <v>0.01</v>
      </c>
      <c r="M648" s="83" t="s">
        <v>235</v>
      </c>
    </row>
    <row r="649" spans="1:13" x14ac:dyDescent="0.25">
      <c r="A649" s="82">
        <v>3.4613</v>
      </c>
      <c r="B649" s="90">
        <v>-112.52200000000001</v>
      </c>
      <c r="C649" s="91">
        <v>38.655999999999999</v>
      </c>
      <c r="D649" s="88">
        <v>4</v>
      </c>
      <c r="E649" s="92">
        <v>1978</v>
      </c>
      <c r="F649" s="83">
        <v>12</v>
      </c>
      <c r="G649" s="83">
        <v>9</v>
      </c>
      <c r="H649" s="83">
        <v>14</v>
      </c>
      <c r="I649" s="83">
        <v>59</v>
      </c>
      <c r="J649" s="83">
        <v>48.4</v>
      </c>
      <c r="K649" s="84">
        <v>0.22900000000000001</v>
      </c>
      <c r="L649" s="89">
        <v>0.01</v>
      </c>
      <c r="M649" s="83" t="s">
        <v>235</v>
      </c>
    </row>
    <row r="650" spans="1:13" x14ac:dyDescent="0.25">
      <c r="A650" s="82">
        <v>2.9076</v>
      </c>
      <c r="B650" s="90">
        <v>-111.315</v>
      </c>
      <c r="C650" s="91">
        <v>42.756</v>
      </c>
      <c r="D650" s="88">
        <v>1</v>
      </c>
      <c r="E650" s="92">
        <v>1978</v>
      </c>
      <c r="F650" s="83">
        <v>12</v>
      </c>
      <c r="G650" s="83">
        <v>9</v>
      </c>
      <c r="H650" s="83">
        <v>18</v>
      </c>
      <c r="I650" s="83">
        <v>9</v>
      </c>
      <c r="J650" s="83">
        <v>40</v>
      </c>
      <c r="K650" s="84">
        <v>0.249</v>
      </c>
      <c r="L650" s="89">
        <v>0.01</v>
      </c>
      <c r="M650" s="83" t="s">
        <v>235</v>
      </c>
    </row>
    <row r="651" spans="1:13" x14ac:dyDescent="0.25">
      <c r="A651" s="82">
        <v>3.4613</v>
      </c>
      <c r="B651" s="90">
        <v>-112.518</v>
      </c>
      <c r="C651" s="91">
        <v>38.646999999999998</v>
      </c>
      <c r="D651" s="88">
        <v>5</v>
      </c>
      <c r="E651" s="92">
        <v>1978</v>
      </c>
      <c r="F651" s="83">
        <v>12</v>
      </c>
      <c r="G651" s="83">
        <v>9</v>
      </c>
      <c r="H651" s="83">
        <v>23</v>
      </c>
      <c r="I651" s="83">
        <v>49</v>
      </c>
      <c r="J651" s="83">
        <v>8</v>
      </c>
      <c r="K651" s="84">
        <v>0.22900000000000001</v>
      </c>
      <c r="L651" s="89">
        <v>0.01</v>
      </c>
      <c r="M651" s="83" t="s">
        <v>235</v>
      </c>
    </row>
    <row r="652" spans="1:13" x14ac:dyDescent="0.25">
      <c r="A652" s="82">
        <v>2.8285</v>
      </c>
      <c r="B652" s="90">
        <v>-112.518</v>
      </c>
      <c r="C652" s="91">
        <v>38.658000000000001</v>
      </c>
      <c r="D652" s="88">
        <v>8</v>
      </c>
      <c r="E652" s="92">
        <v>1978</v>
      </c>
      <c r="F652" s="83">
        <v>12</v>
      </c>
      <c r="G652" s="83">
        <v>10</v>
      </c>
      <c r="H652" s="83">
        <v>4</v>
      </c>
      <c r="I652" s="83">
        <v>3</v>
      </c>
      <c r="J652" s="83">
        <v>21.8</v>
      </c>
      <c r="K652" s="84">
        <v>0.249</v>
      </c>
      <c r="L652" s="89">
        <v>0.01</v>
      </c>
      <c r="M652" s="83" t="s">
        <v>235</v>
      </c>
    </row>
    <row r="653" spans="1:13" x14ac:dyDescent="0.25">
      <c r="A653" s="82">
        <v>2.8285</v>
      </c>
      <c r="B653" s="90">
        <v>-112.508</v>
      </c>
      <c r="C653" s="91">
        <v>38.628</v>
      </c>
      <c r="D653" s="88">
        <v>1</v>
      </c>
      <c r="E653" s="92">
        <v>1978</v>
      </c>
      <c r="F653" s="83">
        <v>12</v>
      </c>
      <c r="G653" s="83">
        <v>10</v>
      </c>
      <c r="H653" s="83">
        <v>4</v>
      </c>
      <c r="I653" s="83">
        <v>28</v>
      </c>
      <c r="J653" s="83">
        <v>32.5</v>
      </c>
      <c r="K653" s="84">
        <v>0.249</v>
      </c>
      <c r="L653" s="89">
        <v>0.01</v>
      </c>
      <c r="M653" s="83" t="s">
        <v>235</v>
      </c>
    </row>
    <row r="654" spans="1:13" x14ac:dyDescent="0.25">
      <c r="A654" s="82">
        <v>2.9867000000000004</v>
      </c>
      <c r="B654" s="90">
        <v>-111.565</v>
      </c>
      <c r="C654" s="91">
        <v>40.811999999999998</v>
      </c>
      <c r="D654" s="88">
        <v>6</v>
      </c>
      <c r="E654" s="92">
        <v>1978</v>
      </c>
      <c r="F654" s="83">
        <v>12</v>
      </c>
      <c r="G654" s="83">
        <v>10</v>
      </c>
      <c r="H654" s="83">
        <v>14</v>
      </c>
      <c r="I654" s="83">
        <v>59</v>
      </c>
      <c r="J654" s="83">
        <v>7.2</v>
      </c>
      <c r="K654" s="84">
        <v>0.22900000000000001</v>
      </c>
      <c r="L654" s="89">
        <v>0.01</v>
      </c>
      <c r="M654" s="83" t="s">
        <v>235</v>
      </c>
    </row>
    <row r="655" spans="1:13" x14ac:dyDescent="0.25">
      <c r="A655" s="82">
        <v>2.9867000000000004</v>
      </c>
      <c r="B655" s="90">
        <v>-111.98099999999999</v>
      </c>
      <c r="C655" s="91">
        <v>39.286000000000001</v>
      </c>
      <c r="D655" s="88">
        <v>7</v>
      </c>
      <c r="E655" s="92">
        <v>1978</v>
      </c>
      <c r="F655" s="83">
        <v>12</v>
      </c>
      <c r="G655" s="83">
        <v>16</v>
      </c>
      <c r="H655" s="83">
        <v>1</v>
      </c>
      <c r="I655" s="83">
        <v>10</v>
      </c>
      <c r="J655" s="83">
        <v>55.9</v>
      </c>
      <c r="K655" s="84">
        <v>0.249</v>
      </c>
      <c r="L655" s="89">
        <v>0.01</v>
      </c>
      <c r="M655" s="83" t="s">
        <v>235</v>
      </c>
    </row>
    <row r="656" spans="1:13" x14ac:dyDescent="0.25">
      <c r="A656" s="82">
        <v>3.0657999999999999</v>
      </c>
      <c r="B656" s="90">
        <v>-112.919</v>
      </c>
      <c r="C656" s="91">
        <v>37.579000000000001</v>
      </c>
      <c r="D656" s="88">
        <v>7</v>
      </c>
      <c r="E656" s="92">
        <v>1978</v>
      </c>
      <c r="F656" s="83">
        <v>12</v>
      </c>
      <c r="G656" s="83">
        <v>18</v>
      </c>
      <c r="H656" s="83">
        <v>10</v>
      </c>
      <c r="I656" s="83">
        <v>9</v>
      </c>
      <c r="J656" s="83">
        <v>14.9</v>
      </c>
      <c r="K656" s="84">
        <v>0.249</v>
      </c>
      <c r="L656" s="89">
        <v>0.01</v>
      </c>
      <c r="M656" s="83" t="s">
        <v>235</v>
      </c>
    </row>
    <row r="657" spans="1:13" x14ac:dyDescent="0.25">
      <c r="A657" s="82">
        <v>3.9359000000000002</v>
      </c>
      <c r="B657" s="90">
        <v>-112.496</v>
      </c>
      <c r="C657" s="91">
        <v>42.116999999999997</v>
      </c>
      <c r="D657" s="88">
        <v>5</v>
      </c>
      <c r="E657" s="92">
        <v>1978</v>
      </c>
      <c r="F657" s="83">
        <v>12</v>
      </c>
      <c r="G657" s="83">
        <v>20</v>
      </c>
      <c r="H657" s="83">
        <v>13</v>
      </c>
      <c r="I657" s="83">
        <v>46</v>
      </c>
      <c r="J657" s="83">
        <v>22.6</v>
      </c>
      <c r="K657" s="84">
        <v>0.22900000000000001</v>
      </c>
      <c r="L657" s="89">
        <v>0.01</v>
      </c>
      <c r="M657" s="83" t="s">
        <v>235</v>
      </c>
    </row>
    <row r="658" spans="1:13" x14ac:dyDescent="0.25">
      <c r="A658" s="82">
        <v>3.0657999999999999</v>
      </c>
      <c r="B658" s="90">
        <v>-112.505</v>
      </c>
      <c r="C658" s="91">
        <v>42.107999999999997</v>
      </c>
      <c r="D658" s="88">
        <v>6</v>
      </c>
      <c r="E658" s="92">
        <v>1978</v>
      </c>
      <c r="F658" s="83">
        <v>12</v>
      </c>
      <c r="G658" s="83">
        <v>20</v>
      </c>
      <c r="H658" s="83">
        <v>15</v>
      </c>
      <c r="I658" s="83">
        <v>44</v>
      </c>
      <c r="J658" s="83">
        <v>31.8</v>
      </c>
      <c r="K658" s="84">
        <v>0.249</v>
      </c>
      <c r="L658" s="89">
        <v>0.01</v>
      </c>
      <c r="M658" s="83" t="s">
        <v>235</v>
      </c>
    </row>
    <row r="659" spans="1:13" x14ac:dyDescent="0.25">
      <c r="A659" s="82">
        <v>2.9076</v>
      </c>
      <c r="B659" s="90">
        <v>-111.565</v>
      </c>
      <c r="C659" s="91">
        <v>42.761000000000003</v>
      </c>
      <c r="D659" s="88">
        <v>7</v>
      </c>
      <c r="E659" s="92">
        <v>1978</v>
      </c>
      <c r="F659" s="83">
        <v>12</v>
      </c>
      <c r="G659" s="83">
        <v>27</v>
      </c>
      <c r="H659" s="83">
        <v>21</v>
      </c>
      <c r="I659" s="83">
        <v>16</v>
      </c>
      <c r="J659" s="83">
        <v>10.3</v>
      </c>
      <c r="K659" s="84">
        <v>0.249</v>
      </c>
      <c r="L659" s="89">
        <v>0.01</v>
      </c>
      <c r="M659" s="83" t="s">
        <v>235</v>
      </c>
    </row>
    <row r="660" spans="1:13" x14ac:dyDescent="0.25">
      <c r="A660" s="82">
        <v>3.0657999999999999</v>
      </c>
      <c r="B660" s="90">
        <v>-111.559</v>
      </c>
      <c r="C660" s="91">
        <v>42.759</v>
      </c>
      <c r="D660" s="88">
        <v>7</v>
      </c>
      <c r="E660" s="92">
        <v>1979</v>
      </c>
      <c r="F660" s="83">
        <v>1</v>
      </c>
      <c r="G660" s="83">
        <v>3</v>
      </c>
      <c r="H660" s="83">
        <v>20</v>
      </c>
      <c r="I660" s="83">
        <v>12</v>
      </c>
      <c r="J660" s="83">
        <v>29</v>
      </c>
      <c r="K660" s="84">
        <v>0.249</v>
      </c>
      <c r="L660" s="89">
        <v>0.01</v>
      </c>
      <c r="M660" s="83" t="s">
        <v>235</v>
      </c>
    </row>
    <row r="661" spans="1:13" x14ac:dyDescent="0.25">
      <c r="A661" s="82">
        <v>3.0657999999999999</v>
      </c>
      <c r="B661" s="90">
        <v>-110.788</v>
      </c>
      <c r="C661" s="91">
        <v>43.267000000000003</v>
      </c>
      <c r="D661" s="88">
        <v>1</v>
      </c>
      <c r="E661" s="92">
        <v>1979</v>
      </c>
      <c r="F661" s="83">
        <v>1</v>
      </c>
      <c r="G661" s="83">
        <v>8</v>
      </c>
      <c r="H661" s="83">
        <v>9</v>
      </c>
      <c r="I661" s="83">
        <v>5</v>
      </c>
      <c r="J661" s="83">
        <v>56.7</v>
      </c>
      <c r="K661" s="84">
        <v>0.249</v>
      </c>
      <c r="L661" s="89">
        <v>0.01</v>
      </c>
      <c r="M661" s="83" t="s">
        <v>235</v>
      </c>
    </row>
    <row r="662" spans="1:13" x14ac:dyDescent="0.25">
      <c r="A662" s="82">
        <v>2.9076</v>
      </c>
      <c r="B662" s="90">
        <v>-111.38800000000001</v>
      </c>
      <c r="C662" s="91">
        <v>42.707000000000001</v>
      </c>
      <c r="D662" s="88">
        <v>7</v>
      </c>
      <c r="E662" s="92">
        <v>1979</v>
      </c>
      <c r="F662" s="83">
        <v>1</v>
      </c>
      <c r="G662" s="83">
        <v>9</v>
      </c>
      <c r="H662" s="83">
        <v>22</v>
      </c>
      <c r="I662" s="83">
        <v>23</v>
      </c>
      <c r="J662" s="83">
        <v>29.4</v>
      </c>
      <c r="K662" s="84">
        <v>0.249</v>
      </c>
      <c r="L662" s="89">
        <v>0.01</v>
      </c>
      <c r="M662" s="83" t="s">
        <v>235</v>
      </c>
    </row>
    <row r="663" spans="1:13" x14ac:dyDescent="0.25">
      <c r="A663" s="82">
        <v>3.4563670153860633</v>
      </c>
      <c r="B663" s="90">
        <v>-113.16800000000001</v>
      </c>
      <c r="C663" s="91">
        <v>37.738999999999997</v>
      </c>
      <c r="D663" s="88">
        <v>0</v>
      </c>
      <c r="E663" s="92">
        <v>1979</v>
      </c>
      <c r="F663" s="83">
        <v>1</v>
      </c>
      <c r="G663" s="83">
        <v>12</v>
      </c>
      <c r="H663" s="83">
        <v>9</v>
      </c>
      <c r="I663" s="83">
        <v>28</v>
      </c>
      <c r="J663" s="83">
        <v>59.5</v>
      </c>
      <c r="K663" s="84">
        <v>0.16297775980348159</v>
      </c>
      <c r="L663" s="89">
        <v>0.01</v>
      </c>
      <c r="M663" s="83" t="s">
        <v>236</v>
      </c>
    </row>
    <row r="664" spans="1:13" x14ac:dyDescent="0.25">
      <c r="A664" s="82">
        <v>2.9076</v>
      </c>
      <c r="B664" s="90">
        <v>-110.58799999999999</v>
      </c>
      <c r="C664" s="91">
        <v>39.506</v>
      </c>
      <c r="D664" s="88">
        <v>7</v>
      </c>
      <c r="E664" s="92">
        <v>1979</v>
      </c>
      <c r="F664" s="83">
        <v>1</v>
      </c>
      <c r="G664" s="83">
        <v>13</v>
      </c>
      <c r="H664" s="83">
        <v>1</v>
      </c>
      <c r="I664" s="83">
        <v>24</v>
      </c>
      <c r="J664" s="83">
        <v>8.1</v>
      </c>
      <c r="K664" s="84">
        <v>0.249</v>
      </c>
      <c r="L664" s="89">
        <v>0.01</v>
      </c>
      <c r="M664" s="83" t="s">
        <v>235</v>
      </c>
    </row>
    <row r="665" spans="1:13" x14ac:dyDescent="0.25">
      <c r="A665" s="82">
        <v>2.9867000000000004</v>
      </c>
      <c r="B665" s="90">
        <v>-111.54600000000001</v>
      </c>
      <c r="C665" s="91">
        <v>42.765999999999998</v>
      </c>
      <c r="D665" s="88">
        <v>7</v>
      </c>
      <c r="E665" s="92">
        <v>1979</v>
      </c>
      <c r="F665" s="83">
        <v>1</v>
      </c>
      <c r="G665" s="83">
        <v>14</v>
      </c>
      <c r="H665" s="83">
        <v>0</v>
      </c>
      <c r="I665" s="83">
        <v>54</v>
      </c>
      <c r="J665" s="83">
        <v>31.9</v>
      </c>
      <c r="K665" s="84">
        <v>0.249</v>
      </c>
      <c r="L665" s="89">
        <v>0.01</v>
      </c>
      <c r="M665" s="83" t="s">
        <v>235</v>
      </c>
    </row>
    <row r="666" spans="1:13" x14ac:dyDescent="0.25">
      <c r="A666" s="82">
        <v>3.3822000000000001</v>
      </c>
      <c r="B666" s="90">
        <v>-111.47</v>
      </c>
      <c r="C666" s="91">
        <v>39.091000000000001</v>
      </c>
      <c r="D666" s="88">
        <v>7</v>
      </c>
      <c r="E666" s="92">
        <v>1979</v>
      </c>
      <c r="F666" s="83">
        <v>1</v>
      </c>
      <c r="G666" s="83">
        <v>14</v>
      </c>
      <c r="H666" s="83">
        <v>6</v>
      </c>
      <c r="I666" s="83">
        <v>30</v>
      </c>
      <c r="J666" s="83">
        <v>35.700000000000003</v>
      </c>
      <c r="K666" s="84">
        <v>0.249</v>
      </c>
      <c r="L666" s="89">
        <v>0.01</v>
      </c>
      <c r="M666" s="83" t="s">
        <v>235</v>
      </c>
    </row>
    <row r="667" spans="1:13" x14ac:dyDescent="0.25">
      <c r="A667" s="82">
        <v>2.8285</v>
      </c>
      <c r="B667" s="90">
        <v>-111.33199999999999</v>
      </c>
      <c r="C667" s="91">
        <v>42.752000000000002</v>
      </c>
      <c r="D667" s="88">
        <v>7</v>
      </c>
      <c r="E667" s="92">
        <v>1979</v>
      </c>
      <c r="F667" s="83">
        <v>1</v>
      </c>
      <c r="G667" s="83">
        <v>17</v>
      </c>
      <c r="H667" s="83">
        <v>18</v>
      </c>
      <c r="I667" s="83">
        <v>32</v>
      </c>
      <c r="J667" s="83">
        <v>46.6</v>
      </c>
      <c r="K667" s="84">
        <v>0.249</v>
      </c>
      <c r="L667" s="89">
        <v>0.01</v>
      </c>
      <c r="M667" s="83" t="s">
        <v>235</v>
      </c>
    </row>
    <row r="668" spans="1:13" x14ac:dyDescent="0.25">
      <c r="A668" s="82">
        <v>3.1448999999999998</v>
      </c>
      <c r="B668" s="90">
        <v>-111.551</v>
      </c>
      <c r="C668" s="91">
        <v>42.77</v>
      </c>
      <c r="D668" s="88">
        <v>7</v>
      </c>
      <c r="E668" s="92">
        <v>1979</v>
      </c>
      <c r="F668" s="83">
        <v>1</v>
      </c>
      <c r="G668" s="83">
        <v>18</v>
      </c>
      <c r="H668" s="83">
        <v>23</v>
      </c>
      <c r="I668" s="83">
        <v>43</v>
      </c>
      <c r="J668" s="83">
        <v>2.9</v>
      </c>
      <c r="K668" s="84">
        <v>0.249</v>
      </c>
      <c r="L668" s="89">
        <v>0.01</v>
      </c>
      <c r="M668" s="83" t="s">
        <v>235</v>
      </c>
    </row>
    <row r="669" spans="1:13" x14ac:dyDescent="0.25">
      <c r="A669" s="82">
        <v>2.9076</v>
      </c>
      <c r="B669" s="90">
        <v>-111.47499999999999</v>
      </c>
      <c r="C669" s="91">
        <v>42.585999999999999</v>
      </c>
      <c r="D669" s="88">
        <v>7</v>
      </c>
      <c r="E669" s="92">
        <v>1979</v>
      </c>
      <c r="F669" s="83">
        <v>1</v>
      </c>
      <c r="G669" s="83">
        <v>27</v>
      </c>
      <c r="H669" s="83">
        <v>16</v>
      </c>
      <c r="I669" s="83">
        <v>41</v>
      </c>
      <c r="J669" s="83">
        <v>58.4</v>
      </c>
      <c r="K669" s="84">
        <v>0.249</v>
      </c>
      <c r="L669" s="89">
        <v>0.01</v>
      </c>
      <c r="M669" s="83" t="s">
        <v>235</v>
      </c>
    </row>
    <row r="670" spans="1:13" x14ac:dyDescent="0.25">
      <c r="A670" s="82">
        <v>3.2240000000000002</v>
      </c>
      <c r="B670" s="90">
        <v>-112.152</v>
      </c>
      <c r="C670" s="91">
        <v>43.08</v>
      </c>
      <c r="D670" s="88">
        <v>7</v>
      </c>
      <c r="E670" s="92">
        <v>1979</v>
      </c>
      <c r="F670" s="83">
        <v>1</v>
      </c>
      <c r="G670" s="83">
        <v>30</v>
      </c>
      <c r="H670" s="83">
        <v>18</v>
      </c>
      <c r="I670" s="83">
        <v>31</v>
      </c>
      <c r="J670" s="83">
        <v>38</v>
      </c>
      <c r="K670" s="84">
        <v>0.249</v>
      </c>
      <c r="L670" s="89">
        <v>0.01</v>
      </c>
      <c r="M670" s="83" t="s">
        <v>235</v>
      </c>
    </row>
    <row r="671" spans="1:13" x14ac:dyDescent="0.25">
      <c r="A671" s="82">
        <v>2.8285</v>
      </c>
      <c r="B671" s="90">
        <v>-110.376</v>
      </c>
      <c r="C671" s="91">
        <v>39.040999999999997</v>
      </c>
      <c r="D671" s="88">
        <v>7</v>
      </c>
      <c r="E671" s="92">
        <v>1979</v>
      </c>
      <c r="F671" s="83">
        <v>2</v>
      </c>
      <c r="G671" s="83">
        <v>4</v>
      </c>
      <c r="H671" s="83">
        <v>3</v>
      </c>
      <c r="I671" s="83">
        <v>21</v>
      </c>
      <c r="J671" s="83">
        <v>55.4</v>
      </c>
      <c r="K671" s="84">
        <v>0.249</v>
      </c>
      <c r="L671" s="89">
        <v>0.01</v>
      </c>
      <c r="M671" s="83" t="s">
        <v>235</v>
      </c>
    </row>
    <row r="672" spans="1:13" x14ac:dyDescent="0.25">
      <c r="A672" s="82">
        <v>2.8285</v>
      </c>
      <c r="B672" s="90">
        <v>-111.556</v>
      </c>
      <c r="C672" s="91">
        <v>42.768000000000001</v>
      </c>
      <c r="D672" s="88">
        <v>7</v>
      </c>
      <c r="E672" s="92">
        <v>1979</v>
      </c>
      <c r="F672" s="83">
        <v>2</v>
      </c>
      <c r="G672" s="83">
        <v>6</v>
      </c>
      <c r="H672" s="83">
        <v>1</v>
      </c>
      <c r="I672" s="83">
        <v>11</v>
      </c>
      <c r="J672" s="83">
        <v>45.7</v>
      </c>
      <c r="K672" s="84">
        <v>0.249</v>
      </c>
      <c r="L672" s="89">
        <v>0.01</v>
      </c>
      <c r="M672" s="83" t="s">
        <v>235</v>
      </c>
    </row>
    <row r="673" spans="1:13" x14ac:dyDescent="0.25">
      <c r="A673" s="82">
        <v>2.8285</v>
      </c>
      <c r="B673" s="90">
        <v>-112.66800000000001</v>
      </c>
      <c r="C673" s="91">
        <v>41.911000000000001</v>
      </c>
      <c r="D673" s="88">
        <v>1</v>
      </c>
      <c r="E673" s="92">
        <v>1979</v>
      </c>
      <c r="F673" s="83">
        <v>2</v>
      </c>
      <c r="G673" s="83">
        <v>8</v>
      </c>
      <c r="H673" s="83">
        <v>10</v>
      </c>
      <c r="I673" s="83">
        <v>27</v>
      </c>
      <c r="J673" s="83">
        <v>12.9</v>
      </c>
      <c r="K673" s="84">
        <v>0.249</v>
      </c>
      <c r="L673" s="89">
        <v>0.01</v>
      </c>
      <c r="M673" s="83" t="s">
        <v>235</v>
      </c>
    </row>
    <row r="674" spans="1:13" x14ac:dyDescent="0.25">
      <c r="A674" s="82">
        <v>2.9076</v>
      </c>
      <c r="B674" s="90">
        <v>-111.313</v>
      </c>
      <c r="C674" s="91">
        <v>42.753</v>
      </c>
      <c r="D674" s="88">
        <v>7</v>
      </c>
      <c r="E674" s="92">
        <v>1979</v>
      </c>
      <c r="F674" s="83">
        <v>2</v>
      </c>
      <c r="G674" s="83">
        <v>20</v>
      </c>
      <c r="H674" s="83">
        <v>16</v>
      </c>
      <c r="I674" s="83">
        <v>31</v>
      </c>
      <c r="J674" s="83">
        <v>37</v>
      </c>
      <c r="K674" s="84">
        <v>0.249</v>
      </c>
      <c r="L674" s="89">
        <v>0.01</v>
      </c>
      <c r="M674" s="83" t="s">
        <v>235</v>
      </c>
    </row>
    <row r="675" spans="1:13" x14ac:dyDescent="0.25">
      <c r="A675" s="82">
        <v>3.0657999999999999</v>
      </c>
      <c r="B675" s="90">
        <v>-111.54900000000001</v>
      </c>
      <c r="C675" s="91">
        <v>39.572000000000003</v>
      </c>
      <c r="D675" s="88">
        <v>7</v>
      </c>
      <c r="E675" s="92">
        <v>1979</v>
      </c>
      <c r="F675" s="83">
        <v>2</v>
      </c>
      <c r="G675" s="83">
        <v>20</v>
      </c>
      <c r="H675" s="83">
        <v>21</v>
      </c>
      <c r="I675" s="83">
        <v>52</v>
      </c>
      <c r="J675" s="83">
        <v>37.5</v>
      </c>
      <c r="K675" s="84">
        <v>0.249</v>
      </c>
      <c r="L675" s="89">
        <v>0.01</v>
      </c>
      <c r="M675" s="83" t="s">
        <v>235</v>
      </c>
    </row>
    <row r="676" spans="1:13" x14ac:dyDescent="0.25">
      <c r="A676" s="82">
        <v>3.6967553878511268</v>
      </c>
      <c r="B676" s="90">
        <v>-111.148</v>
      </c>
      <c r="C676" s="91">
        <v>41.716999999999999</v>
      </c>
      <c r="D676" s="88">
        <v>90</v>
      </c>
      <c r="E676" s="92">
        <v>1979</v>
      </c>
      <c r="F676" s="83">
        <v>2</v>
      </c>
      <c r="G676" s="83">
        <v>24</v>
      </c>
      <c r="H676" s="83">
        <v>12</v>
      </c>
      <c r="I676" s="83">
        <v>43</v>
      </c>
      <c r="J676" s="83">
        <v>41.2</v>
      </c>
      <c r="K676" s="84">
        <v>0.16297775980348159</v>
      </c>
      <c r="L676" s="89">
        <v>0.01</v>
      </c>
      <c r="M676" s="83" t="s">
        <v>236</v>
      </c>
    </row>
    <row r="677" spans="1:13" x14ac:dyDescent="0.25">
      <c r="A677" s="82">
        <v>2.9867000000000004</v>
      </c>
      <c r="B677" s="90">
        <v>-111.31699999999999</v>
      </c>
      <c r="C677" s="91">
        <v>42.741</v>
      </c>
      <c r="D677" s="88">
        <v>0</v>
      </c>
      <c r="E677" s="92">
        <v>1979</v>
      </c>
      <c r="F677" s="83">
        <v>2</v>
      </c>
      <c r="G677" s="83">
        <v>24</v>
      </c>
      <c r="H677" s="83">
        <v>16</v>
      </c>
      <c r="I677" s="83">
        <v>49</v>
      </c>
      <c r="J677" s="83">
        <v>37.5</v>
      </c>
      <c r="K677" s="84">
        <v>0.249</v>
      </c>
      <c r="L677" s="89">
        <v>0.01</v>
      </c>
      <c r="M677" s="83" t="s">
        <v>235</v>
      </c>
    </row>
    <row r="678" spans="1:13" x14ac:dyDescent="0.25">
      <c r="A678" s="82">
        <v>3.1448999999999998</v>
      </c>
      <c r="B678" s="90">
        <v>-111.307</v>
      </c>
      <c r="C678" s="91">
        <v>42.755000000000003</v>
      </c>
      <c r="D678" s="88">
        <v>7</v>
      </c>
      <c r="E678" s="92">
        <v>1979</v>
      </c>
      <c r="F678" s="83">
        <v>3</v>
      </c>
      <c r="G678" s="83">
        <v>17</v>
      </c>
      <c r="H678" s="83">
        <v>20</v>
      </c>
      <c r="I678" s="83">
        <v>31</v>
      </c>
      <c r="J678" s="83">
        <v>47.8</v>
      </c>
      <c r="K678" s="84">
        <v>0.249</v>
      </c>
      <c r="L678" s="89">
        <v>0.01</v>
      </c>
      <c r="M678" s="83" t="s">
        <v>235</v>
      </c>
    </row>
    <row r="679" spans="1:13" x14ac:dyDescent="0.25">
      <c r="A679" s="82">
        <v>3.6608084890603676</v>
      </c>
      <c r="B679" s="93">
        <v>-108.85899999999999</v>
      </c>
      <c r="C679" s="94">
        <v>40.043999999999997</v>
      </c>
      <c r="D679" s="95">
        <v>7</v>
      </c>
      <c r="E679" s="96">
        <v>1979</v>
      </c>
      <c r="F679" s="97">
        <v>3</v>
      </c>
      <c r="G679" s="97">
        <v>19</v>
      </c>
      <c r="H679" s="97">
        <v>14</v>
      </c>
      <c r="I679" s="97">
        <v>59</v>
      </c>
      <c r="J679" s="97">
        <v>30.2</v>
      </c>
      <c r="K679" s="84">
        <v>0.16297775980348159</v>
      </c>
      <c r="L679" s="89">
        <v>0.01</v>
      </c>
      <c r="M679" s="83" t="s">
        <v>236</v>
      </c>
    </row>
    <row r="680" spans="1:13" x14ac:dyDescent="0.25">
      <c r="A680" s="82">
        <v>2.9867000000000004</v>
      </c>
      <c r="B680" s="90">
        <v>-111.54</v>
      </c>
      <c r="C680" s="91">
        <v>42.762999999999998</v>
      </c>
      <c r="D680" s="88">
        <v>7</v>
      </c>
      <c r="E680" s="92">
        <v>1979</v>
      </c>
      <c r="F680" s="83">
        <v>3</v>
      </c>
      <c r="G680" s="83">
        <v>20</v>
      </c>
      <c r="H680" s="83">
        <v>0</v>
      </c>
      <c r="I680" s="83">
        <v>58</v>
      </c>
      <c r="J680" s="83">
        <v>55.4</v>
      </c>
      <c r="K680" s="84">
        <v>0.249</v>
      </c>
      <c r="L680" s="89">
        <v>0.01</v>
      </c>
      <c r="M680" s="83" t="s">
        <v>235</v>
      </c>
    </row>
    <row r="681" spans="1:13" x14ac:dyDescent="0.25">
      <c r="A681" s="82">
        <v>3.1448999999999998</v>
      </c>
      <c r="B681" s="90">
        <v>-111.61</v>
      </c>
      <c r="C681" s="91">
        <v>42.475000000000001</v>
      </c>
      <c r="D681" s="88">
        <v>7</v>
      </c>
      <c r="E681" s="92">
        <v>1979</v>
      </c>
      <c r="F681" s="83">
        <v>3</v>
      </c>
      <c r="G681" s="83">
        <v>23</v>
      </c>
      <c r="H681" s="83">
        <v>3</v>
      </c>
      <c r="I681" s="83">
        <v>34</v>
      </c>
      <c r="J681" s="83">
        <v>48</v>
      </c>
      <c r="K681" s="84">
        <v>0.249</v>
      </c>
      <c r="L681" s="89">
        <v>0.01</v>
      </c>
      <c r="M681" s="83" t="s">
        <v>235</v>
      </c>
    </row>
    <row r="682" spans="1:13" x14ac:dyDescent="0.25">
      <c r="A682" s="82">
        <v>2.9076</v>
      </c>
      <c r="B682" s="90">
        <v>-111.502</v>
      </c>
      <c r="C682" s="91">
        <v>42.767000000000003</v>
      </c>
      <c r="D682" s="88">
        <v>7</v>
      </c>
      <c r="E682" s="92">
        <v>1979</v>
      </c>
      <c r="F682" s="83">
        <v>3</v>
      </c>
      <c r="G682" s="83">
        <v>23</v>
      </c>
      <c r="H682" s="83">
        <v>21</v>
      </c>
      <c r="I682" s="83">
        <v>51</v>
      </c>
      <c r="J682" s="83">
        <v>30.9</v>
      </c>
      <c r="K682" s="84">
        <v>0.249</v>
      </c>
      <c r="L682" s="89">
        <v>0.01</v>
      </c>
      <c r="M682" s="83" t="s">
        <v>235</v>
      </c>
    </row>
    <row r="683" spans="1:13" x14ac:dyDescent="0.25">
      <c r="A683" s="82">
        <v>2.9867000000000004</v>
      </c>
      <c r="B683" s="90">
        <v>-113.29300000000001</v>
      </c>
      <c r="C683" s="91">
        <v>41.332000000000001</v>
      </c>
      <c r="D683" s="88">
        <v>7</v>
      </c>
      <c r="E683" s="92">
        <v>1979</v>
      </c>
      <c r="F683" s="83">
        <v>3</v>
      </c>
      <c r="G683" s="83">
        <v>25</v>
      </c>
      <c r="H683" s="83">
        <v>19</v>
      </c>
      <c r="I683" s="83">
        <v>0</v>
      </c>
      <c r="J683" s="83">
        <v>37.700000000000003</v>
      </c>
      <c r="K683" s="84">
        <v>0.22900000000000001</v>
      </c>
      <c r="L683" s="89">
        <v>0.01</v>
      </c>
      <c r="M683" s="83" t="s">
        <v>235</v>
      </c>
    </row>
    <row r="684" spans="1:13" x14ac:dyDescent="0.25">
      <c r="A684" s="82">
        <v>3.1448999999999998</v>
      </c>
      <c r="B684" s="90">
        <v>-113.379</v>
      </c>
      <c r="C684" s="91">
        <v>41.384</v>
      </c>
      <c r="D684" s="88">
        <v>7</v>
      </c>
      <c r="E684" s="92">
        <v>1979</v>
      </c>
      <c r="F684" s="83">
        <v>3</v>
      </c>
      <c r="G684" s="83">
        <v>25</v>
      </c>
      <c r="H684" s="83">
        <v>19</v>
      </c>
      <c r="I684" s="83">
        <v>13</v>
      </c>
      <c r="J684" s="83">
        <v>42.2</v>
      </c>
      <c r="K684" s="84">
        <v>0.22900000000000001</v>
      </c>
      <c r="L684" s="89">
        <v>0.01</v>
      </c>
      <c r="M684" s="83" t="s">
        <v>235</v>
      </c>
    </row>
    <row r="685" spans="1:13" x14ac:dyDescent="0.25">
      <c r="A685" s="82">
        <v>3.3822000000000001</v>
      </c>
      <c r="B685" s="90">
        <v>-113.28400000000001</v>
      </c>
      <c r="C685" s="91">
        <v>41.343000000000004</v>
      </c>
      <c r="D685" s="88">
        <v>7</v>
      </c>
      <c r="E685" s="92">
        <v>1979</v>
      </c>
      <c r="F685" s="83">
        <v>3</v>
      </c>
      <c r="G685" s="83">
        <v>25</v>
      </c>
      <c r="H685" s="83">
        <v>21</v>
      </c>
      <c r="I685" s="83">
        <v>41</v>
      </c>
      <c r="J685" s="83">
        <v>55.7</v>
      </c>
      <c r="K685" s="84">
        <v>0.22900000000000001</v>
      </c>
      <c r="L685" s="89">
        <v>0.01</v>
      </c>
      <c r="M685" s="83" t="s">
        <v>235</v>
      </c>
    </row>
    <row r="686" spans="1:13" x14ac:dyDescent="0.25">
      <c r="A686" s="82">
        <v>2.8285</v>
      </c>
      <c r="B686" s="90">
        <v>-111.54600000000001</v>
      </c>
      <c r="C686" s="91">
        <v>42.771000000000001</v>
      </c>
      <c r="D686" s="88">
        <v>7</v>
      </c>
      <c r="E686" s="92">
        <v>1979</v>
      </c>
      <c r="F686" s="83">
        <v>3</v>
      </c>
      <c r="G686" s="83">
        <v>26</v>
      </c>
      <c r="H686" s="83">
        <v>23</v>
      </c>
      <c r="I686" s="83">
        <v>9</v>
      </c>
      <c r="J686" s="83">
        <v>16.2</v>
      </c>
      <c r="K686" s="84">
        <v>0.249</v>
      </c>
      <c r="L686" s="89">
        <v>0.01</v>
      </c>
      <c r="M686" s="83" t="s">
        <v>235</v>
      </c>
    </row>
    <row r="687" spans="1:13" x14ac:dyDescent="0.25">
      <c r="A687" s="82">
        <v>3.3031000000000001</v>
      </c>
      <c r="B687" s="90">
        <v>-111.511</v>
      </c>
      <c r="C687" s="91">
        <v>42.765000000000001</v>
      </c>
      <c r="D687" s="88">
        <v>7</v>
      </c>
      <c r="E687" s="92">
        <v>1979</v>
      </c>
      <c r="F687" s="83">
        <v>3</v>
      </c>
      <c r="G687" s="83">
        <v>27</v>
      </c>
      <c r="H687" s="83">
        <v>22</v>
      </c>
      <c r="I687" s="83">
        <v>24</v>
      </c>
      <c r="J687" s="83">
        <v>24.7</v>
      </c>
      <c r="K687" s="84">
        <v>0.249</v>
      </c>
      <c r="L687" s="89">
        <v>0.01</v>
      </c>
      <c r="M687" s="83" t="s">
        <v>235</v>
      </c>
    </row>
    <row r="688" spans="1:13" x14ac:dyDescent="0.25">
      <c r="A688" s="82">
        <v>2.8205900000000002</v>
      </c>
      <c r="B688" s="90">
        <v>-108.81</v>
      </c>
      <c r="C688" s="91">
        <v>40.270000000000003</v>
      </c>
      <c r="D688" s="88">
        <v>2</v>
      </c>
      <c r="E688" s="92">
        <v>1979</v>
      </c>
      <c r="F688" s="83">
        <v>3</v>
      </c>
      <c r="G688" s="83">
        <v>29</v>
      </c>
      <c r="H688" s="83">
        <v>22</v>
      </c>
      <c r="I688" s="83">
        <v>7</v>
      </c>
      <c r="J688" s="83">
        <v>13.3</v>
      </c>
      <c r="K688" s="84">
        <v>0.23200000000000001</v>
      </c>
      <c r="L688" s="89">
        <v>0.01</v>
      </c>
      <c r="M688" s="83" t="s">
        <v>235</v>
      </c>
    </row>
    <row r="689" spans="1:13" x14ac:dyDescent="0.25">
      <c r="A689" s="82">
        <v>2.8285</v>
      </c>
      <c r="B689" s="90">
        <v>-112.901</v>
      </c>
      <c r="C689" s="91">
        <v>41.704000000000001</v>
      </c>
      <c r="D689" s="88">
        <v>1</v>
      </c>
      <c r="E689" s="92">
        <v>1979</v>
      </c>
      <c r="F689" s="83">
        <v>3</v>
      </c>
      <c r="G689" s="83">
        <v>31</v>
      </c>
      <c r="H689" s="83">
        <v>9</v>
      </c>
      <c r="I689" s="83">
        <v>30</v>
      </c>
      <c r="J689" s="83">
        <v>54.3</v>
      </c>
      <c r="K689" s="84">
        <v>0.249</v>
      </c>
      <c r="L689" s="89">
        <v>0.01</v>
      </c>
      <c r="M689" s="83" t="s">
        <v>235</v>
      </c>
    </row>
    <row r="690" spans="1:13" x14ac:dyDescent="0.25">
      <c r="A690" s="82">
        <v>3.6194999999999999</v>
      </c>
      <c r="B690" s="90">
        <v>-111.004</v>
      </c>
      <c r="C690" s="91">
        <v>37.883000000000003</v>
      </c>
      <c r="D690" s="88">
        <v>7</v>
      </c>
      <c r="E690" s="92">
        <v>1979</v>
      </c>
      <c r="F690" s="83">
        <v>4</v>
      </c>
      <c r="G690" s="83">
        <v>11</v>
      </c>
      <c r="H690" s="83">
        <v>19</v>
      </c>
      <c r="I690" s="83">
        <v>53</v>
      </c>
      <c r="J690" s="83">
        <v>58</v>
      </c>
      <c r="K690" s="84">
        <v>0.22900000000000001</v>
      </c>
      <c r="L690" s="89">
        <v>0.01</v>
      </c>
      <c r="M690" s="83" t="s">
        <v>235</v>
      </c>
    </row>
    <row r="691" spans="1:13" x14ac:dyDescent="0.25">
      <c r="A691" s="82">
        <v>3.6194999999999999</v>
      </c>
      <c r="B691" s="90">
        <v>-110.973</v>
      </c>
      <c r="C691" s="91">
        <v>37.886000000000003</v>
      </c>
      <c r="D691" s="88">
        <v>7</v>
      </c>
      <c r="E691" s="92">
        <v>1979</v>
      </c>
      <c r="F691" s="83">
        <v>4</v>
      </c>
      <c r="G691" s="83">
        <v>11</v>
      </c>
      <c r="H691" s="83">
        <v>20</v>
      </c>
      <c r="I691" s="83">
        <v>8</v>
      </c>
      <c r="J691" s="83">
        <v>18.5</v>
      </c>
      <c r="K691" s="84">
        <v>0.22900000000000001</v>
      </c>
      <c r="L691" s="89">
        <v>0.01</v>
      </c>
      <c r="M691" s="83" t="s">
        <v>235</v>
      </c>
    </row>
    <row r="692" spans="1:13" x14ac:dyDescent="0.25">
      <c r="A692" s="82">
        <v>2.8285</v>
      </c>
      <c r="B692" s="90">
        <v>-112.502</v>
      </c>
      <c r="C692" s="91">
        <v>42.014000000000003</v>
      </c>
      <c r="D692" s="88">
        <v>6</v>
      </c>
      <c r="E692" s="92">
        <v>1979</v>
      </c>
      <c r="F692" s="83">
        <v>4</v>
      </c>
      <c r="G692" s="83">
        <v>13</v>
      </c>
      <c r="H692" s="83">
        <v>4</v>
      </c>
      <c r="I692" s="83">
        <v>54</v>
      </c>
      <c r="J692" s="83">
        <v>45.5</v>
      </c>
      <c r="K692" s="84">
        <v>0.249</v>
      </c>
      <c r="L692" s="89">
        <v>0.01</v>
      </c>
      <c r="M692" s="83" t="s">
        <v>235</v>
      </c>
    </row>
    <row r="693" spans="1:13" x14ac:dyDescent="0.25">
      <c r="A693" s="82">
        <v>3.0657999999999999</v>
      </c>
      <c r="B693" s="90">
        <v>-110.941</v>
      </c>
      <c r="C693" s="91">
        <v>37.878999999999998</v>
      </c>
      <c r="D693" s="88">
        <v>7</v>
      </c>
      <c r="E693" s="92">
        <v>1979</v>
      </c>
      <c r="F693" s="83">
        <v>4</v>
      </c>
      <c r="G693" s="83">
        <v>15</v>
      </c>
      <c r="H693" s="83">
        <v>21</v>
      </c>
      <c r="I693" s="83">
        <v>34</v>
      </c>
      <c r="J693" s="83">
        <v>47.6</v>
      </c>
      <c r="K693" s="84">
        <v>0.249</v>
      </c>
      <c r="L693" s="89">
        <v>0.01</v>
      </c>
      <c r="M693" s="83" t="s">
        <v>235</v>
      </c>
    </row>
    <row r="694" spans="1:13" x14ac:dyDescent="0.25">
      <c r="A694" s="82">
        <v>3.0657999999999999</v>
      </c>
      <c r="B694" s="90">
        <v>-110.953</v>
      </c>
      <c r="C694" s="91">
        <v>37.895000000000003</v>
      </c>
      <c r="D694" s="88">
        <v>7</v>
      </c>
      <c r="E694" s="92">
        <v>1979</v>
      </c>
      <c r="F694" s="83">
        <v>4</v>
      </c>
      <c r="G694" s="83">
        <v>19</v>
      </c>
      <c r="H694" s="83">
        <v>3</v>
      </c>
      <c r="I694" s="83">
        <v>46</v>
      </c>
      <c r="J694" s="83">
        <v>36.799999999999997</v>
      </c>
      <c r="K694" s="84">
        <v>0.249</v>
      </c>
      <c r="L694" s="89">
        <v>0.01</v>
      </c>
      <c r="M694" s="83" t="s">
        <v>235</v>
      </c>
    </row>
    <row r="695" spans="1:13" x14ac:dyDescent="0.25">
      <c r="A695" s="82">
        <v>3.1448999999999998</v>
      </c>
      <c r="B695" s="90">
        <v>-110.96899999999999</v>
      </c>
      <c r="C695" s="91">
        <v>37.886000000000003</v>
      </c>
      <c r="D695" s="88">
        <v>7</v>
      </c>
      <c r="E695" s="92">
        <v>1979</v>
      </c>
      <c r="F695" s="83">
        <v>4</v>
      </c>
      <c r="G695" s="83">
        <v>25</v>
      </c>
      <c r="H695" s="83">
        <v>6</v>
      </c>
      <c r="I695" s="83">
        <v>39</v>
      </c>
      <c r="J695" s="83">
        <v>22.9</v>
      </c>
      <c r="K695" s="84">
        <v>0.249</v>
      </c>
      <c r="L695" s="89">
        <v>0.01</v>
      </c>
      <c r="M695" s="83" t="s">
        <v>235</v>
      </c>
    </row>
    <row r="696" spans="1:13" x14ac:dyDescent="0.25">
      <c r="A696" s="82">
        <v>2.8285</v>
      </c>
      <c r="B696" s="90">
        <v>-110.95099999999999</v>
      </c>
      <c r="C696" s="91">
        <v>37.875</v>
      </c>
      <c r="D696" s="88">
        <v>7</v>
      </c>
      <c r="E696" s="92">
        <v>1979</v>
      </c>
      <c r="F696" s="83">
        <v>4</v>
      </c>
      <c r="G696" s="83">
        <v>29</v>
      </c>
      <c r="H696" s="83">
        <v>16</v>
      </c>
      <c r="I696" s="83">
        <v>38</v>
      </c>
      <c r="J696" s="83">
        <v>40.1</v>
      </c>
      <c r="K696" s="84">
        <v>0.249</v>
      </c>
      <c r="L696" s="89">
        <v>0.01</v>
      </c>
      <c r="M696" s="83" t="s">
        <v>235</v>
      </c>
    </row>
    <row r="697" spans="1:13" x14ac:dyDescent="0.25">
      <c r="A697" s="82">
        <v>3.7367079317073175</v>
      </c>
      <c r="B697" s="90">
        <v>-110.982</v>
      </c>
      <c r="C697" s="91">
        <v>37.884</v>
      </c>
      <c r="D697" s="88">
        <v>7</v>
      </c>
      <c r="E697" s="92">
        <v>1979</v>
      </c>
      <c r="F697" s="83">
        <v>4</v>
      </c>
      <c r="G697" s="83">
        <v>30</v>
      </c>
      <c r="H697" s="83">
        <v>2</v>
      </c>
      <c r="I697" s="83">
        <v>7</v>
      </c>
      <c r="J697" s="83">
        <v>10</v>
      </c>
      <c r="K697" s="84">
        <v>0.16974077375256788</v>
      </c>
      <c r="L697" s="89">
        <v>0.01</v>
      </c>
      <c r="M697" s="83" t="s">
        <v>236</v>
      </c>
    </row>
    <row r="698" spans="1:13" x14ac:dyDescent="0.25">
      <c r="A698" s="82">
        <v>2.8285</v>
      </c>
      <c r="B698" s="90">
        <v>-111.34099999999999</v>
      </c>
      <c r="C698" s="91">
        <v>42.625</v>
      </c>
      <c r="D698" s="88">
        <v>7</v>
      </c>
      <c r="E698" s="92">
        <v>1979</v>
      </c>
      <c r="F698" s="83">
        <v>5</v>
      </c>
      <c r="G698" s="83">
        <v>14</v>
      </c>
      <c r="H698" s="83">
        <v>17</v>
      </c>
      <c r="I698" s="83">
        <v>33</v>
      </c>
      <c r="J698" s="83">
        <v>29.4</v>
      </c>
      <c r="K698" s="84">
        <v>0.249</v>
      </c>
      <c r="L698" s="89">
        <v>0.01</v>
      </c>
      <c r="M698" s="83" t="s">
        <v>235</v>
      </c>
    </row>
    <row r="699" spans="1:13" x14ac:dyDescent="0.25">
      <c r="A699" s="82">
        <v>2.8285</v>
      </c>
      <c r="B699" s="90">
        <v>-112.54600000000001</v>
      </c>
      <c r="C699" s="91">
        <v>42</v>
      </c>
      <c r="D699" s="88">
        <v>2</v>
      </c>
      <c r="E699" s="92">
        <v>1979</v>
      </c>
      <c r="F699" s="83">
        <v>5</v>
      </c>
      <c r="G699" s="83">
        <v>14</v>
      </c>
      <c r="H699" s="83">
        <v>23</v>
      </c>
      <c r="I699" s="83">
        <v>15</v>
      </c>
      <c r="J699" s="83">
        <v>42</v>
      </c>
      <c r="K699" s="84">
        <v>0.249</v>
      </c>
      <c r="L699" s="89">
        <v>0.01</v>
      </c>
      <c r="M699" s="83" t="s">
        <v>235</v>
      </c>
    </row>
    <row r="700" spans="1:13" x14ac:dyDescent="0.25">
      <c r="A700" s="82">
        <v>2.9076</v>
      </c>
      <c r="B700" s="90">
        <v>-112.55200000000001</v>
      </c>
      <c r="C700" s="91">
        <v>41.996000000000002</v>
      </c>
      <c r="D700" s="88">
        <v>1</v>
      </c>
      <c r="E700" s="92">
        <v>1979</v>
      </c>
      <c r="F700" s="83">
        <v>5</v>
      </c>
      <c r="G700" s="83">
        <v>14</v>
      </c>
      <c r="H700" s="83">
        <v>23</v>
      </c>
      <c r="I700" s="83">
        <v>21</v>
      </c>
      <c r="J700" s="83">
        <v>6.4</v>
      </c>
      <c r="K700" s="84">
        <v>0.249</v>
      </c>
      <c r="L700" s="89">
        <v>0.01</v>
      </c>
      <c r="M700" s="83" t="s">
        <v>235</v>
      </c>
    </row>
    <row r="701" spans="1:13" x14ac:dyDescent="0.25">
      <c r="A701" s="82">
        <v>3.1448999999999998</v>
      </c>
      <c r="B701" s="90">
        <v>-112.568</v>
      </c>
      <c r="C701" s="91">
        <v>41.991</v>
      </c>
      <c r="D701" s="88">
        <v>4</v>
      </c>
      <c r="E701" s="92">
        <v>1979</v>
      </c>
      <c r="F701" s="83">
        <v>5</v>
      </c>
      <c r="G701" s="83">
        <v>15</v>
      </c>
      <c r="H701" s="83">
        <v>2</v>
      </c>
      <c r="I701" s="83">
        <v>20</v>
      </c>
      <c r="J701" s="83">
        <v>22.1</v>
      </c>
      <c r="K701" s="84">
        <v>0.249</v>
      </c>
      <c r="L701" s="89">
        <v>0.01</v>
      </c>
      <c r="M701" s="83" t="s">
        <v>235</v>
      </c>
    </row>
    <row r="702" spans="1:13" x14ac:dyDescent="0.25">
      <c r="A702" s="82">
        <v>3.1448999999999998</v>
      </c>
      <c r="B702" s="90">
        <v>-112.47199999999999</v>
      </c>
      <c r="C702" s="91">
        <v>38.075000000000003</v>
      </c>
      <c r="D702" s="88">
        <v>7</v>
      </c>
      <c r="E702" s="92">
        <v>1979</v>
      </c>
      <c r="F702" s="83">
        <v>5</v>
      </c>
      <c r="G702" s="83">
        <v>16</v>
      </c>
      <c r="H702" s="83">
        <v>9</v>
      </c>
      <c r="I702" s="83">
        <v>26</v>
      </c>
      <c r="J702" s="83">
        <v>48.6</v>
      </c>
      <c r="K702" s="84">
        <v>0.249</v>
      </c>
      <c r="L702" s="89">
        <v>0.01</v>
      </c>
      <c r="M702" s="83" t="s">
        <v>235</v>
      </c>
    </row>
    <row r="703" spans="1:13" x14ac:dyDescent="0.25">
      <c r="A703" s="82">
        <v>2.8285</v>
      </c>
      <c r="B703" s="90">
        <v>-111.901</v>
      </c>
      <c r="C703" s="91">
        <v>39.9</v>
      </c>
      <c r="D703" s="88">
        <v>5</v>
      </c>
      <c r="E703" s="92">
        <v>1979</v>
      </c>
      <c r="F703" s="83">
        <v>5</v>
      </c>
      <c r="G703" s="83">
        <v>26</v>
      </c>
      <c r="H703" s="83">
        <v>9</v>
      </c>
      <c r="I703" s="83">
        <v>55</v>
      </c>
      <c r="J703" s="83">
        <v>27</v>
      </c>
      <c r="K703" s="84">
        <v>0.249</v>
      </c>
      <c r="L703" s="89">
        <v>0.01</v>
      </c>
      <c r="M703" s="83" t="s">
        <v>235</v>
      </c>
    </row>
    <row r="704" spans="1:13" x14ac:dyDescent="0.25">
      <c r="A704" s="82">
        <v>2.9076</v>
      </c>
      <c r="B704" s="90">
        <v>-111.932</v>
      </c>
      <c r="C704" s="91">
        <v>39.896999999999998</v>
      </c>
      <c r="D704" s="88">
        <v>1</v>
      </c>
      <c r="E704" s="92">
        <v>1979</v>
      </c>
      <c r="F704" s="83">
        <v>5</v>
      </c>
      <c r="G704" s="83">
        <v>26</v>
      </c>
      <c r="H704" s="83">
        <v>11</v>
      </c>
      <c r="I704" s="83">
        <v>9</v>
      </c>
      <c r="J704" s="83">
        <v>50.8</v>
      </c>
      <c r="K704" s="84">
        <v>0.249</v>
      </c>
      <c r="L704" s="89">
        <v>0.01</v>
      </c>
      <c r="M704" s="83" t="s">
        <v>235</v>
      </c>
    </row>
    <row r="705" spans="1:13" x14ac:dyDescent="0.25">
      <c r="A705" s="82">
        <v>2.8285</v>
      </c>
      <c r="B705" s="90">
        <v>-111.285</v>
      </c>
      <c r="C705" s="91">
        <v>42.484000000000002</v>
      </c>
      <c r="D705" s="88">
        <v>7</v>
      </c>
      <c r="E705" s="92">
        <v>1979</v>
      </c>
      <c r="F705" s="83">
        <v>6</v>
      </c>
      <c r="G705" s="83">
        <v>2</v>
      </c>
      <c r="H705" s="83">
        <v>9</v>
      </c>
      <c r="I705" s="83">
        <v>34</v>
      </c>
      <c r="J705" s="83">
        <v>13.7</v>
      </c>
      <c r="K705" s="84">
        <v>0.249</v>
      </c>
      <c r="L705" s="89">
        <v>0.01</v>
      </c>
      <c r="M705" s="83" t="s">
        <v>235</v>
      </c>
    </row>
    <row r="706" spans="1:13" x14ac:dyDescent="0.25">
      <c r="A706" s="82">
        <v>3.1448999999999998</v>
      </c>
      <c r="B706" s="90">
        <v>-111.343</v>
      </c>
      <c r="C706" s="91">
        <v>42.500999999999998</v>
      </c>
      <c r="D706" s="88">
        <v>7</v>
      </c>
      <c r="E706" s="92">
        <v>1979</v>
      </c>
      <c r="F706" s="83">
        <v>6</v>
      </c>
      <c r="G706" s="83">
        <v>2</v>
      </c>
      <c r="H706" s="83">
        <v>10</v>
      </c>
      <c r="I706" s="83">
        <v>5</v>
      </c>
      <c r="J706" s="83">
        <v>44.6</v>
      </c>
      <c r="K706" s="84">
        <v>0.249</v>
      </c>
      <c r="L706" s="89">
        <v>0.01</v>
      </c>
      <c r="M706" s="83" t="s">
        <v>235</v>
      </c>
    </row>
    <row r="707" spans="1:13" x14ac:dyDescent="0.25">
      <c r="A707" s="82">
        <v>3.4613</v>
      </c>
      <c r="B707" s="90">
        <v>-111.32599999999999</v>
      </c>
      <c r="C707" s="91">
        <v>42.488999999999997</v>
      </c>
      <c r="D707" s="88">
        <v>7</v>
      </c>
      <c r="E707" s="92">
        <v>1979</v>
      </c>
      <c r="F707" s="83">
        <v>6</v>
      </c>
      <c r="G707" s="83">
        <v>3</v>
      </c>
      <c r="H707" s="83">
        <v>4</v>
      </c>
      <c r="I707" s="83">
        <v>58</v>
      </c>
      <c r="J707" s="83">
        <v>25.8</v>
      </c>
      <c r="K707" s="84">
        <v>0.249</v>
      </c>
      <c r="L707" s="89">
        <v>0.01</v>
      </c>
      <c r="M707" s="83" t="s">
        <v>235</v>
      </c>
    </row>
    <row r="708" spans="1:13" x14ac:dyDescent="0.25">
      <c r="A708" s="82">
        <v>3.3822000000000001</v>
      </c>
      <c r="B708" s="90">
        <v>-111.34099999999999</v>
      </c>
      <c r="C708" s="91">
        <v>42.475999999999999</v>
      </c>
      <c r="D708" s="88">
        <v>7</v>
      </c>
      <c r="E708" s="92">
        <v>1979</v>
      </c>
      <c r="F708" s="83">
        <v>6</v>
      </c>
      <c r="G708" s="83">
        <v>7</v>
      </c>
      <c r="H708" s="83">
        <v>16</v>
      </c>
      <c r="I708" s="83">
        <v>36</v>
      </c>
      <c r="J708" s="83">
        <v>45.3</v>
      </c>
      <c r="K708" s="84">
        <v>0.249</v>
      </c>
      <c r="L708" s="89">
        <v>0.01</v>
      </c>
      <c r="M708" s="83" t="s">
        <v>235</v>
      </c>
    </row>
    <row r="709" spans="1:13" x14ac:dyDescent="0.25">
      <c r="A709" s="82">
        <v>2.9076</v>
      </c>
      <c r="B709" s="90">
        <v>-110.85899999999999</v>
      </c>
      <c r="C709" s="91">
        <v>37.847000000000001</v>
      </c>
      <c r="D709" s="88">
        <v>7</v>
      </c>
      <c r="E709" s="92">
        <v>1979</v>
      </c>
      <c r="F709" s="83">
        <v>6</v>
      </c>
      <c r="G709" s="83">
        <v>11</v>
      </c>
      <c r="H709" s="83">
        <v>9</v>
      </c>
      <c r="I709" s="83">
        <v>4</v>
      </c>
      <c r="J709" s="83">
        <v>6.6</v>
      </c>
      <c r="K709" s="84">
        <v>0.249</v>
      </c>
      <c r="L709" s="89">
        <v>0.01</v>
      </c>
      <c r="M709" s="83" t="s">
        <v>235</v>
      </c>
    </row>
    <row r="710" spans="1:13" x14ac:dyDescent="0.25">
      <c r="A710" s="82">
        <v>3.0657999999999999</v>
      </c>
      <c r="B710" s="90">
        <v>-112.828</v>
      </c>
      <c r="C710" s="91">
        <v>38.045999999999999</v>
      </c>
      <c r="D710" s="88">
        <v>7</v>
      </c>
      <c r="E710" s="92">
        <v>1979</v>
      </c>
      <c r="F710" s="83">
        <v>6</v>
      </c>
      <c r="G710" s="83">
        <v>12</v>
      </c>
      <c r="H710" s="83">
        <v>13</v>
      </c>
      <c r="I710" s="83">
        <v>15</v>
      </c>
      <c r="J710" s="83">
        <v>34.1</v>
      </c>
      <c r="K710" s="84">
        <v>0.249</v>
      </c>
      <c r="L710" s="89">
        <v>0.01</v>
      </c>
      <c r="M710" s="83" t="s">
        <v>235</v>
      </c>
    </row>
    <row r="711" spans="1:13" x14ac:dyDescent="0.25">
      <c r="A711" s="82">
        <v>3.2240000000000002</v>
      </c>
      <c r="B711" s="90">
        <v>-110.905</v>
      </c>
      <c r="C711" s="91">
        <v>37.860999999999997</v>
      </c>
      <c r="D711" s="88">
        <v>7</v>
      </c>
      <c r="E711" s="92">
        <v>1979</v>
      </c>
      <c r="F711" s="83">
        <v>6</v>
      </c>
      <c r="G711" s="83">
        <v>16</v>
      </c>
      <c r="H711" s="83">
        <v>1</v>
      </c>
      <c r="I711" s="83">
        <v>8</v>
      </c>
      <c r="J711" s="83">
        <v>44.7</v>
      </c>
      <c r="K711" s="84">
        <v>0.249</v>
      </c>
      <c r="L711" s="89">
        <v>0.01</v>
      </c>
      <c r="M711" s="83" t="s">
        <v>235</v>
      </c>
    </row>
    <row r="712" spans="1:13" x14ac:dyDescent="0.25">
      <c r="A712" s="82">
        <v>3.3031000000000001</v>
      </c>
      <c r="B712" s="90">
        <v>-110.95</v>
      </c>
      <c r="C712" s="91">
        <v>37.901000000000003</v>
      </c>
      <c r="D712" s="88">
        <v>7</v>
      </c>
      <c r="E712" s="92">
        <v>1979</v>
      </c>
      <c r="F712" s="83">
        <v>6</v>
      </c>
      <c r="G712" s="83">
        <v>22</v>
      </c>
      <c r="H712" s="83">
        <v>20</v>
      </c>
      <c r="I712" s="83">
        <v>24</v>
      </c>
      <c r="J712" s="83">
        <v>34.1</v>
      </c>
      <c r="K712" s="84">
        <v>0.249</v>
      </c>
      <c r="L712" s="89">
        <v>0.01</v>
      </c>
      <c r="M712" s="83" t="s">
        <v>235</v>
      </c>
    </row>
    <row r="713" spans="1:13" x14ac:dyDescent="0.25">
      <c r="A713" s="82">
        <v>2.9867000000000004</v>
      </c>
      <c r="B713" s="90">
        <v>-110.949</v>
      </c>
      <c r="C713" s="91">
        <v>37.905000000000001</v>
      </c>
      <c r="D713" s="88">
        <v>7</v>
      </c>
      <c r="E713" s="92">
        <v>1979</v>
      </c>
      <c r="F713" s="83">
        <v>7</v>
      </c>
      <c r="G713" s="83">
        <v>2</v>
      </c>
      <c r="H713" s="83">
        <v>4</v>
      </c>
      <c r="I713" s="83">
        <v>15</v>
      </c>
      <c r="J713" s="83">
        <v>53.4</v>
      </c>
      <c r="K713" s="84">
        <v>0.249</v>
      </c>
      <c r="L713" s="89">
        <v>0.01</v>
      </c>
      <c r="M713" s="83" t="s">
        <v>235</v>
      </c>
    </row>
    <row r="714" spans="1:13" x14ac:dyDescent="0.25">
      <c r="A714" s="82">
        <v>3.0657999999999999</v>
      </c>
      <c r="B714" s="90">
        <v>-110.952</v>
      </c>
      <c r="C714" s="91">
        <v>42.789000000000001</v>
      </c>
      <c r="D714" s="88">
        <v>7</v>
      </c>
      <c r="E714" s="92">
        <v>1979</v>
      </c>
      <c r="F714" s="83">
        <v>7</v>
      </c>
      <c r="G714" s="83">
        <v>2</v>
      </c>
      <c r="H714" s="83">
        <v>21</v>
      </c>
      <c r="I714" s="83">
        <v>44</v>
      </c>
      <c r="J714" s="83">
        <v>9.6999999999999993</v>
      </c>
      <c r="K714" s="84">
        <v>0.249</v>
      </c>
      <c r="L714" s="89">
        <v>0.01</v>
      </c>
      <c r="M714" s="83" t="s">
        <v>235</v>
      </c>
    </row>
    <row r="715" spans="1:13" x14ac:dyDescent="0.25">
      <c r="A715" s="82">
        <v>3.3822000000000001</v>
      </c>
      <c r="B715" s="93">
        <v>-110.71</v>
      </c>
      <c r="C715" s="94">
        <v>43.41</v>
      </c>
      <c r="D715" s="97">
        <v>5</v>
      </c>
      <c r="E715" s="97">
        <v>1979</v>
      </c>
      <c r="F715" s="97">
        <v>7</v>
      </c>
      <c r="G715" s="97">
        <v>3</v>
      </c>
      <c r="H715" s="97">
        <v>9</v>
      </c>
      <c r="I715" s="97">
        <v>57</v>
      </c>
      <c r="J715" s="97">
        <v>23.9</v>
      </c>
      <c r="K715" s="84">
        <v>0.22900000000000001</v>
      </c>
      <c r="L715" s="89">
        <v>0.01</v>
      </c>
      <c r="M715" s="83" t="s">
        <v>235</v>
      </c>
    </row>
    <row r="716" spans="1:13" x14ac:dyDescent="0.25">
      <c r="A716" s="82">
        <v>3.0657999999999999</v>
      </c>
      <c r="B716" s="90">
        <v>-111.286</v>
      </c>
      <c r="C716" s="91">
        <v>42.75</v>
      </c>
      <c r="D716" s="88">
        <v>7</v>
      </c>
      <c r="E716" s="92">
        <v>1979</v>
      </c>
      <c r="F716" s="83">
        <v>7</v>
      </c>
      <c r="G716" s="83">
        <v>3</v>
      </c>
      <c r="H716" s="83">
        <v>21</v>
      </c>
      <c r="I716" s="83">
        <v>17</v>
      </c>
      <c r="J716" s="83">
        <v>11.6</v>
      </c>
      <c r="K716" s="84">
        <v>0.249</v>
      </c>
      <c r="L716" s="89">
        <v>0.01</v>
      </c>
      <c r="M716" s="83" t="s">
        <v>235</v>
      </c>
    </row>
    <row r="717" spans="1:13" x14ac:dyDescent="0.25">
      <c r="A717" s="82">
        <v>2.8285</v>
      </c>
      <c r="B717" s="90">
        <v>-112.834</v>
      </c>
      <c r="C717" s="91">
        <v>41.598999999999997</v>
      </c>
      <c r="D717" s="88">
        <v>10</v>
      </c>
      <c r="E717" s="92">
        <v>1979</v>
      </c>
      <c r="F717" s="83">
        <v>7</v>
      </c>
      <c r="G717" s="83">
        <v>7</v>
      </c>
      <c r="H717" s="83">
        <v>23</v>
      </c>
      <c r="I717" s="83">
        <v>55</v>
      </c>
      <c r="J717" s="83">
        <v>54.6</v>
      </c>
      <c r="K717" s="84">
        <v>0.249</v>
      </c>
      <c r="L717" s="89">
        <v>0.01</v>
      </c>
      <c r="M717" s="83" t="s">
        <v>235</v>
      </c>
    </row>
    <row r="718" spans="1:13" x14ac:dyDescent="0.25">
      <c r="A718" s="82">
        <v>3.1448999999999998</v>
      </c>
      <c r="B718" s="90">
        <v>-111.19199999999999</v>
      </c>
      <c r="C718" s="91">
        <v>42.780999999999999</v>
      </c>
      <c r="D718" s="88">
        <v>4</v>
      </c>
      <c r="E718" s="92">
        <v>1979</v>
      </c>
      <c r="F718" s="83">
        <v>7</v>
      </c>
      <c r="G718" s="83">
        <v>23</v>
      </c>
      <c r="H718" s="83">
        <v>21</v>
      </c>
      <c r="I718" s="83">
        <v>15</v>
      </c>
      <c r="J718" s="83">
        <v>18.100000000000001</v>
      </c>
      <c r="K718" s="84">
        <v>0.249</v>
      </c>
      <c r="L718" s="89">
        <v>0.01</v>
      </c>
      <c r="M718" s="83" t="s">
        <v>235</v>
      </c>
    </row>
    <row r="719" spans="1:13" x14ac:dyDescent="0.25">
      <c r="A719" s="82">
        <v>3.3031000000000001</v>
      </c>
      <c r="B719" s="90">
        <v>-110.592</v>
      </c>
      <c r="C719" s="91">
        <v>37.591999999999999</v>
      </c>
      <c r="D719" s="88">
        <v>7</v>
      </c>
      <c r="E719" s="92">
        <v>1979</v>
      </c>
      <c r="F719" s="83">
        <v>7</v>
      </c>
      <c r="G719" s="83">
        <v>25</v>
      </c>
      <c r="H719" s="83">
        <v>23</v>
      </c>
      <c r="I719" s="83">
        <v>56</v>
      </c>
      <c r="J719" s="83">
        <v>11.7</v>
      </c>
      <c r="K719" s="84">
        <v>0.249</v>
      </c>
      <c r="L719" s="89">
        <v>0.01</v>
      </c>
      <c r="M719" s="83" t="s">
        <v>235</v>
      </c>
    </row>
    <row r="720" spans="1:13" x14ac:dyDescent="0.25">
      <c r="A720" s="82">
        <v>3.6946964728744183</v>
      </c>
      <c r="B720" s="93">
        <v>-113.66800000000001</v>
      </c>
      <c r="C720" s="94">
        <v>36.981000000000002</v>
      </c>
      <c r="D720" s="95">
        <v>7</v>
      </c>
      <c r="E720" s="96">
        <v>1979</v>
      </c>
      <c r="F720" s="97">
        <v>8</v>
      </c>
      <c r="G720" s="97">
        <v>5</v>
      </c>
      <c r="H720" s="97">
        <v>19</v>
      </c>
      <c r="I720" s="97">
        <v>10</v>
      </c>
      <c r="J720" s="97">
        <v>21.4</v>
      </c>
      <c r="K720" s="84">
        <v>0.16297775980348159</v>
      </c>
      <c r="L720" s="89">
        <v>0.01</v>
      </c>
      <c r="M720" s="83" t="s">
        <v>236</v>
      </c>
    </row>
    <row r="721" spans="1:13" x14ac:dyDescent="0.25">
      <c r="A721" s="82">
        <v>2.8285</v>
      </c>
      <c r="B721" s="90">
        <v>-113.91800000000001</v>
      </c>
      <c r="C721" s="91">
        <v>36.805</v>
      </c>
      <c r="D721" s="88">
        <v>7</v>
      </c>
      <c r="E721" s="92">
        <v>1979</v>
      </c>
      <c r="F721" s="83">
        <v>8</v>
      </c>
      <c r="G721" s="83">
        <v>5</v>
      </c>
      <c r="H721" s="83">
        <v>19</v>
      </c>
      <c r="I721" s="83">
        <v>32</v>
      </c>
      <c r="J721" s="83">
        <v>35.5</v>
      </c>
      <c r="K721" s="84">
        <v>0.249</v>
      </c>
      <c r="L721" s="89">
        <v>0.01</v>
      </c>
      <c r="M721" s="83" t="s">
        <v>235</v>
      </c>
    </row>
    <row r="722" spans="1:13" x14ac:dyDescent="0.25">
      <c r="A722" s="82">
        <v>3.3822000000000001</v>
      </c>
      <c r="B722" s="90">
        <v>-113.81699999999999</v>
      </c>
      <c r="C722" s="91">
        <v>36.738999999999997</v>
      </c>
      <c r="D722" s="88">
        <v>7</v>
      </c>
      <c r="E722" s="92">
        <v>1979</v>
      </c>
      <c r="F722" s="83">
        <v>8</v>
      </c>
      <c r="G722" s="83">
        <v>15</v>
      </c>
      <c r="H722" s="83">
        <v>2</v>
      </c>
      <c r="I722" s="83">
        <v>11</v>
      </c>
      <c r="J722" s="83">
        <v>30.3</v>
      </c>
      <c r="K722" s="84">
        <v>0.249</v>
      </c>
      <c r="L722" s="89">
        <v>0.01</v>
      </c>
      <c r="M722" s="83" t="s">
        <v>235</v>
      </c>
    </row>
    <row r="723" spans="1:13" x14ac:dyDescent="0.25">
      <c r="A723" s="82">
        <v>2.8285</v>
      </c>
      <c r="B723" s="90">
        <v>-110.997</v>
      </c>
      <c r="C723" s="91">
        <v>37.960999999999999</v>
      </c>
      <c r="D723" s="88">
        <v>7</v>
      </c>
      <c r="E723" s="92">
        <v>1979</v>
      </c>
      <c r="F723" s="83">
        <v>8</v>
      </c>
      <c r="G723" s="83">
        <v>16</v>
      </c>
      <c r="H723" s="83">
        <v>6</v>
      </c>
      <c r="I723" s="83">
        <v>29</v>
      </c>
      <c r="J723" s="83">
        <v>42.5</v>
      </c>
      <c r="K723" s="84">
        <v>0.249</v>
      </c>
      <c r="L723" s="89">
        <v>0.01</v>
      </c>
      <c r="M723" s="83" t="s">
        <v>235</v>
      </c>
    </row>
    <row r="724" spans="1:13" x14ac:dyDescent="0.25">
      <c r="A724" s="82">
        <v>3.3031000000000001</v>
      </c>
      <c r="B724" s="90">
        <v>-112.724</v>
      </c>
      <c r="C724" s="91">
        <v>37.76</v>
      </c>
      <c r="D724" s="88">
        <v>7</v>
      </c>
      <c r="E724" s="92">
        <v>1979</v>
      </c>
      <c r="F724" s="83">
        <v>8</v>
      </c>
      <c r="G724" s="83">
        <v>16</v>
      </c>
      <c r="H724" s="83">
        <v>17</v>
      </c>
      <c r="I724" s="83">
        <v>33</v>
      </c>
      <c r="J724" s="83">
        <v>5</v>
      </c>
      <c r="K724" s="84">
        <v>0.22900000000000001</v>
      </c>
      <c r="L724" s="89">
        <v>0.01</v>
      </c>
      <c r="M724" s="83" t="s">
        <v>235</v>
      </c>
    </row>
    <row r="725" spans="1:13" x14ac:dyDescent="0.25">
      <c r="A725" s="82">
        <v>3.2240000000000002</v>
      </c>
      <c r="B725" s="90">
        <v>-111.244</v>
      </c>
      <c r="C725" s="91">
        <v>42.582000000000001</v>
      </c>
      <c r="D725" s="88">
        <v>7</v>
      </c>
      <c r="E725" s="92">
        <v>1979</v>
      </c>
      <c r="F725" s="83">
        <v>8</v>
      </c>
      <c r="G725" s="83">
        <v>18</v>
      </c>
      <c r="H725" s="83">
        <v>8</v>
      </c>
      <c r="I725" s="83">
        <v>17</v>
      </c>
      <c r="J725" s="83">
        <v>52</v>
      </c>
      <c r="K725" s="84">
        <v>0.249</v>
      </c>
      <c r="L725" s="89">
        <v>0.01</v>
      </c>
      <c r="M725" s="83" t="s">
        <v>235</v>
      </c>
    </row>
    <row r="726" spans="1:13" x14ac:dyDescent="0.25">
      <c r="A726" s="82">
        <v>2.8285</v>
      </c>
      <c r="B726" s="90">
        <v>-111.751</v>
      </c>
      <c r="C726" s="91">
        <v>39.307000000000002</v>
      </c>
      <c r="D726" s="88">
        <v>2</v>
      </c>
      <c r="E726" s="92">
        <v>1979</v>
      </c>
      <c r="F726" s="83">
        <v>10</v>
      </c>
      <c r="G726" s="83">
        <v>5</v>
      </c>
      <c r="H726" s="83">
        <v>15</v>
      </c>
      <c r="I726" s="83">
        <v>48</v>
      </c>
      <c r="J726" s="83">
        <v>6.7</v>
      </c>
      <c r="K726" s="84">
        <v>0.22900000000000001</v>
      </c>
      <c r="L726" s="89">
        <v>0.01</v>
      </c>
      <c r="M726" s="83" t="s">
        <v>235</v>
      </c>
    </row>
    <row r="727" spans="1:13" x14ac:dyDescent="0.25">
      <c r="A727" s="82">
        <v>2.8285</v>
      </c>
      <c r="B727" s="90">
        <v>-111.67</v>
      </c>
      <c r="C727" s="91">
        <v>39.284999999999997</v>
      </c>
      <c r="D727" s="88">
        <v>10</v>
      </c>
      <c r="E727" s="92">
        <v>1979</v>
      </c>
      <c r="F727" s="83">
        <v>10</v>
      </c>
      <c r="G727" s="83">
        <v>6</v>
      </c>
      <c r="H727" s="83">
        <v>10</v>
      </c>
      <c r="I727" s="83">
        <v>12</v>
      </c>
      <c r="J727" s="83">
        <v>35.299999999999997</v>
      </c>
      <c r="K727" s="84">
        <v>0.22900000000000001</v>
      </c>
      <c r="L727" s="89">
        <v>0.01</v>
      </c>
      <c r="M727" s="83" t="s">
        <v>235</v>
      </c>
    </row>
    <row r="728" spans="1:13" x14ac:dyDescent="0.25">
      <c r="A728" s="82">
        <v>3.2240000000000002</v>
      </c>
      <c r="B728" s="90">
        <v>-111.542</v>
      </c>
      <c r="C728" s="91">
        <v>42.720999999999997</v>
      </c>
      <c r="D728" s="88">
        <v>7</v>
      </c>
      <c r="E728" s="92">
        <v>1979</v>
      </c>
      <c r="F728" s="83">
        <v>10</v>
      </c>
      <c r="G728" s="83">
        <v>12</v>
      </c>
      <c r="H728" s="83">
        <v>22</v>
      </c>
      <c r="I728" s="83">
        <v>22</v>
      </c>
      <c r="J728" s="83">
        <v>34.4</v>
      </c>
      <c r="K728" s="84">
        <v>0.249</v>
      </c>
      <c r="L728" s="89">
        <v>0.01</v>
      </c>
      <c r="M728" s="83" t="s">
        <v>235</v>
      </c>
    </row>
    <row r="729" spans="1:13" x14ac:dyDescent="0.25">
      <c r="A729" s="82">
        <v>3.3031000000000001</v>
      </c>
      <c r="B729" s="90">
        <v>-110.93300000000001</v>
      </c>
      <c r="C729" s="91">
        <v>37.890999999999998</v>
      </c>
      <c r="D729" s="88">
        <v>7</v>
      </c>
      <c r="E729" s="92">
        <v>1979</v>
      </c>
      <c r="F729" s="83">
        <v>10</v>
      </c>
      <c r="G729" s="83">
        <v>23</v>
      </c>
      <c r="H729" s="83">
        <v>4</v>
      </c>
      <c r="I729" s="83">
        <v>17</v>
      </c>
      <c r="J729" s="83">
        <v>19.899999999999999</v>
      </c>
      <c r="K729" s="84">
        <v>0.22900000000000001</v>
      </c>
      <c r="L729" s="89">
        <v>0.01</v>
      </c>
      <c r="M729" s="83" t="s">
        <v>235</v>
      </c>
    </row>
    <row r="730" spans="1:13" x14ac:dyDescent="0.25">
      <c r="A730" s="82">
        <v>3.6986000000000003</v>
      </c>
      <c r="B730" s="90">
        <v>-108.583</v>
      </c>
      <c r="C730" s="91">
        <v>41.820999999999998</v>
      </c>
      <c r="D730" s="88">
        <v>7</v>
      </c>
      <c r="E730" s="92">
        <v>1979</v>
      </c>
      <c r="F730" s="83">
        <v>11</v>
      </c>
      <c r="G730" s="83">
        <v>1</v>
      </c>
      <c r="H730" s="83">
        <v>20</v>
      </c>
      <c r="I730" s="83">
        <v>46</v>
      </c>
      <c r="J730" s="83">
        <v>34.700000000000003</v>
      </c>
      <c r="K730" s="84">
        <v>0.22900000000000001</v>
      </c>
      <c r="L730" s="89">
        <v>0.01</v>
      </c>
      <c r="M730" s="83" t="s">
        <v>235</v>
      </c>
    </row>
    <row r="731" spans="1:13" x14ac:dyDescent="0.25">
      <c r="A731" s="82">
        <v>2.9076</v>
      </c>
      <c r="B731" s="90">
        <v>-109.655</v>
      </c>
      <c r="C731" s="91">
        <v>39.286000000000001</v>
      </c>
      <c r="D731" s="88">
        <v>7</v>
      </c>
      <c r="E731" s="92">
        <v>1979</v>
      </c>
      <c r="F731" s="83">
        <v>11</v>
      </c>
      <c r="G731" s="83">
        <v>15</v>
      </c>
      <c r="H731" s="83">
        <v>20</v>
      </c>
      <c r="I731" s="83">
        <v>42</v>
      </c>
      <c r="J731" s="83">
        <v>30.6</v>
      </c>
      <c r="K731" s="84">
        <v>0.249</v>
      </c>
      <c r="L731" s="89">
        <v>0.01</v>
      </c>
      <c r="M731" s="83" t="s">
        <v>235</v>
      </c>
    </row>
    <row r="732" spans="1:13" x14ac:dyDescent="0.25">
      <c r="A732" s="82">
        <v>2.9867000000000004</v>
      </c>
      <c r="B732" s="90">
        <v>-111.34399999999999</v>
      </c>
      <c r="C732" s="91">
        <v>42.746000000000002</v>
      </c>
      <c r="D732" s="88">
        <v>7</v>
      </c>
      <c r="E732" s="92">
        <v>1979</v>
      </c>
      <c r="F732" s="83">
        <v>11</v>
      </c>
      <c r="G732" s="83">
        <v>20</v>
      </c>
      <c r="H732" s="83">
        <v>23</v>
      </c>
      <c r="I732" s="83">
        <v>29</v>
      </c>
      <c r="J732" s="83">
        <v>54.1</v>
      </c>
      <c r="K732" s="84">
        <v>0.249</v>
      </c>
      <c r="L732" s="89">
        <v>0.01</v>
      </c>
      <c r="M732" s="83" t="s">
        <v>235</v>
      </c>
    </row>
    <row r="733" spans="1:13" x14ac:dyDescent="0.25">
      <c r="A733" s="82">
        <v>2.9867000000000004</v>
      </c>
      <c r="B733" s="90">
        <v>-112.852</v>
      </c>
      <c r="C733" s="91">
        <v>36.906999999999996</v>
      </c>
      <c r="D733" s="88">
        <v>7</v>
      </c>
      <c r="E733" s="92">
        <v>1979</v>
      </c>
      <c r="F733" s="83">
        <v>11</v>
      </c>
      <c r="G733" s="83">
        <v>21</v>
      </c>
      <c r="H733" s="83">
        <v>16</v>
      </c>
      <c r="I733" s="83">
        <v>50</v>
      </c>
      <c r="J733" s="83">
        <v>5.0999999999999996</v>
      </c>
      <c r="K733" s="84">
        <v>0.249</v>
      </c>
      <c r="L733" s="89">
        <v>0.01</v>
      </c>
      <c r="M733" s="83" t="s">
        <v>235</v>
      </c>
    </row>
    <row r="734" spans="1:13" x14ac:dyDescent="0.25">
      <c r="A734" s="82">
        <v>2.8285</v>
      </c>
      <c r="B734" s="90">
        <v>-111.524</v>
      </c>
      <c r="C734" s="91">
        <v>38.561</v>
      </c>
      <c r="D734" s="88">
        <v>7</v>
      </c>
      <c r="E734" s="92">
        <v>1979</v>
      </c>
      <c r="F734" s="83">
        <v>11</v>
      </c>
      <c r="G734" s="83">
        <v>27</v>
      </c>
      <c r="H734" s="83">
        <v>20</v>
      </c>
      <c r="I734" s="83">
        <v>37</v>
      </c>
      <c r="J734" s="83">
        <v>35.1</v>
      </c>
      <c r="K734" s="84">
        <v>0.22900000000000001</v>
      </c>
      <c r="L734" s="89">
        <v>0.01</v>
      </c>
      <c r="M734" s="83" t="s">
        <v>235</v>
      </c>
    </row>
    <row r="735" spans="1:13" x14ac:dyDescent="0.25">
      <c r="A735" s="82">
        <v>3.1448999999999998</v>
      </c>
      <c r="B735" s="90">
        <v>-111.24299999999999</v>
      </c>
      <c r="C735" s="91">
        <v>42.831000000000003</v>
      </c>
      <c r="D735" s="88">
        <v>7</v>
      </c>
      <c r="E735" s="92">
        <v>1979</v>
      </c>
      <c r="F735" s="83">
        <v>12</v>
      </c>
      <c r="G735" s="83">
        <v>6</v>
      </c>
      <c r="H735" s="83">
        <v>0</v>
      </c>
      <c r="I735" s="83">
        <v>9</v>
      </c>
      <c r="J735" s="83">
        <v>54.1</v>
      </c>
      <c r="K735" s="84">
        <v>0.249</v>
      </c>
      <c r="L735" s="89">
        <v>0.01</v>
      </c>
      <c r="M735" s="83" t="s">
        <v>235</v>
      </c>
    </row>
    <row r="736" spans="1:13" x14ac:dyDescent="0.25">
      <c r="A736" s="82">
        <v>2.9076</v>
      </c>
      <c r="B736" s="90">
        <v>-111.538</v>
      </c>
      <c r="C736" s="91">
        <v>42.792999999999999</v>
      </c>
      <c r="D736" s="88">
        <v>7</v>
      </c>
      <c r="E736" s="92">
        <v>1979</v>
      </c>
      <c r="F736" s="83">
        <v>12</v>
      </c>
      <c r="G736" s="83">
        <v>7</v>
      </c>
      <c r="H736" s="83">
        <v>22</v>
      </c>
      <c r="I736" s="83">
        <v>1</v>
      </c>
      <c r="J736" s="83">
        <v>16.600000000000001</v>
      </c>
      <c r="K736" s="84">
        <v>0.249</v>
      </c>
      <c r="L736" s="89">
        <v>0.01</v>
      </c>
      <c r="M736" s="83" t="s">
        <v>235</v>
      </c>
    </row>
    <row r="737" spans="1:13" x14ac:dyDescent="0.25">
      <c r="A737" s="82">
        <v>2.9867000000000004</v>
      </c>
      <c r="B737" s="90">
        <v>-111.505</v>
      </c>
      <c r="C737" s="91">
        <v>42.781999999999996</v>
      </c>
      <c r="D737" s="88">
        <v>7</v>
      </c>
      <c r="E737" s="92">
        <v>1979</v>
      </c>
      <c r="F737" s="83">
        <v>12</v>
      </c>
      <c r="G737" s="83">
        <v>14</v>
      </c>
      <c r="H737" s="83">
        <v>0</v>
      </c>
      <c r="I737" s="83">
        <v>10</v>
      </c>
      <c r="J737" s="83">
        <v>9.3000000000000007</v>
      </c>
      <c r="K737" s="84">
        <v>0.249</v>
      </c>
      <c r="L737" s="89">
        <v>0.01</v>
      </c>
      <c r="M737" s="83" t="s">
        <v>235</v>
      </c>
    </row>
    <row r="738" spans="1:13" x14ac:dyDescent="0.25">
      <c r="A738" s="82">
        <v>2.9867000000000004</v>
      </c>
      <c r="B738" s="90">
        <v>-112.04300000000001</v>
      </c>
      <c r="C738" s="91">
        <v>38.975000000000001</v>
      </c>
      <c r="D738" s="88">
        <v>0</v>
      </c>
      <c r="E738" s="92">
        <v>1979</v>
      </c>
      <c r="F738" s="83">
        <v>12</v>
      </c>
      <c r="G738" s="83">
        <v>16</v>
      </c>
      <c r="H738" s="83">
        <v>19</v>
      </c>
      <c r="I738" s="83">
        <v>32</v>
      </c>
      <c r="J738" s="83">
        <v>45.5</v>
      </c>
      <c r="K738" s="84">
        <v>0.249</v>
      </c>
      <c r="L738" s="89">
        <v>0.01</v>
      </c>
      <c r="M738" s="83" t="s">
        <v>235</v>
      </c>
    </row>
    <row r="739" spans="1:13" x14ac:dyDescent="0.25">
      <c r="A739" s="82">
        <v>2.9076</v>
      </c>
      <c r="B739" s="90">
        <v>-111.161</v>
      </c>
      <c r="C739" s="91">
        <v>42.473999999999997</v>
      </c>
      <c r="D739" s="88">
        <v>7</v>
      </c>
      <c r="E739" s="92">
        <v>1979</v>
      </c>
      <c r="F739" s="83">
        <v>12</v>
      </c>
      <c r="G739" s="83">
        <v>20</v>
      </c>
      <c r="H739" s="83">
        <v>21</v>
      </c>
      <c r="I739" s="83">
        <v>45</v>
      </c>
      <c r="J739" s="83">
        <v>26.4</v>
      </c>
      <c r="K739" s="84">
        <v>0.249</v>
      </c>
      <c r="L739" s="89">
        <v>0.01</v>
      </c>
      <c r="M739" s="83" t="s">
        <v>235</v>
      </c>
    </row>
    <row r="740" spans="1:13" x14ac:dyDescent="0.25">
      <c r="A740" s="82">
        <v>3.3031000000000001</v>
      </c>
      <c r="B740" s="90">
        <v>-111.35299999999999</v>
      </c>
      <c r="C740" s="91">
        <v>42.777000000000001</v>
      </c>
      <c r="D740" s="88">
        <v>7</v>
      </c>
      <c r="E740" s="92">
        <v>1979</v>
      </c>
      <c r="F740" s="83">
        <v>12</v>
      </c>
      <c r="G740" s="83">
        <v>22</v>
      </c>
      <c r="H740" s="83">
        <v>19</v>
      </c>
      <c r="I740" s="83">
        <v>37</v>
      </c>
      <c r="J740" s="83">
        <v>40.5</v>
      </c>
      <c r="K740" s="84">
        <v>0.249</v>
      </c>
      <c r="L740" s="89">
        <v>0.01</v>
      </c>
      <c r="M740" s="83" t="s">
        <v>235</v>
      </c>
    </row>
    <row r="741" spans="1:13" x14ac:dyDescent="0.25">
      <c r="A741" s="82">
        <v>2.9867000000000004</v>
      </c>
      <c r="B741" s="90">
        <v>-111.57599999999999</v>
      </c>
      <c r="C741" s="91">
        <v>42.718000000000004</v>
      </c>
      <c r="D741" s="88">
        <v>7</v>
      </c>
      <c r="E741" s="92">
        <v>1979</v>
      </c>
      <c r="F741" s="83">
        <v>12</v>
      </c>
      <c r="G741" s="83">
        <v>26</v>
      </c>
      <c r="H741" s="83">
        <v>22</v>
      </c>
      <c r="I741" s="83">
        <v>25</v>
      </c>
      <c r="J741" s="83">
        <v>52.8</v>
      </c>
      <c r="K741" s="84">
        <v>0.249</v>
      </c>
      <c r="L741" s="89">
        <v>0.01</v>
      </c>
      <c r="M741" s="83" t="s">
        <v>235</v>
      </c>
    </row>
    <row r="742" spans="1:13" x14ac:dyDescent="0.25">
      <c r="A742" s="82">
        <v>2.8285</v>
      </c>
      <c r="B742" s="90">
        <v>-111.59399999999999</v>
      </c>
      <c r="C742" s="91">
        <v>43.265999999999998</v>
      </c>
      <c r="D742" s="88">
        <v>7</v>
      </c>
      <c r="E742" s="92">
        <v>1979</v>
      </c>
      <c r="F742" s="83">
        <v>12</v>
      </c>
      <c r="G742" s="83">
        <v>30</v>
      </c>
      <c r="H742" s="83">
        <v>17</v>
      </c>
      <c r="I742" s="83">
        <v>30</v>
      </c>
      <c r="J742" s="83">
        <v>12.8</v>
      </c>
      <c r="K742" s="84">
        <v>0.249</v>
      </c>
      <c r="L742" s="89">
        <v>0.01</v>
      </c>
      <c r="M742" s="83" t="s">
        <v>235</v>
      </c>
    </row>
    <row r="743" spans="1:13" x14ac:dyDescent="0.25">
      <c r="A743" s="82">
        <v>2.9867000000000004</v>
      </c>
      <c r="B743" s="90">
        <v>-111.67</v>
      </c>
      <c r="C743" s="91">
        <v>41.673000000000002</v>
      </c>
      <c r="D743" s="88">
        <v>8</v>
      </c>
      <c r="E743" s="92">
        <v>1980</v>
      </c>
      <c r="F743" s="83">
        <v>1</v>
      </c>
      <c r="G743" s="83">
        <v>6</v>
      </c>
      <c r="H743" s="83">
        <v>21</v>
      </c>
      <c r="I743" s="83">
        <v>47</v>
      </c>
      <c r="J743" s="83">
        <v>24.3</v>
      </c>
      <c r="K743" s="84">
        <v>0.249</v>
      </c>
      <c r="L743" s="89">
        <v>0.01</v>
      </c>
      <c r="M743" s="83" t="s">
        <v>235</v>
      </c>
    </row>
    <row r="744" spans="1:13" x14ac:dyDescent="0.25">
      <c r="A744" s="82">
        <v>2.8285</v>
      </c>
      <c r="B744" s="90">
        <v>-111.65</v>
      </c>
      <c r="C744" s="91">
        <v>41.762999999999998</v>
      </c>
      <c r="D744" s="88">
        <v>14</v>
      </c>
      <c r="E744" s="92">
        <v>1980</v>
      </c>
      <c r="F744" s="83">
        <v>1</v>
      </c>
      <c r="G744" s="83">
        <v>10</v>
      </c>
      <c r="H744" s="83">
        <v>19</v>
      </c>
      <c r="I744" s="83">
        <v>1</v>
      </c>
      <c r="J744" s="83">
        <v>8.1</v>
      </c>
      <c r="K744" s="84">
        <v>0.22900000000000001</v>
      </c>
      <c r="L744" s="89">
        <v>0.01</v>
      </c>
      <c r="M744" s="83" t="s">
        <v>235</v>
      </c>
    </row>
    <row r="745" spans="1:13" x14ac:dyDescent="0.25">
      <c r="A745" s="82">
        <v>2.8285</v>
      </c>
      <c r="B745" s="90">
        <v>-112.55500000000001</v>
      </c>
      <c r="C745" s="91">
        <v>42.066000000000003</v>
      </c>
      <c r="D745" s="88">
        <v>7</v>
      </c>
      <c r="E745" s="92">
        <v>1980</v>
      </c>
      <c r="F745" s="83">
        <v>1</v>
      </c>
      <c r="G745" s="83">
        <v>11</v>
      </c>
      <c r="H745" s="83">
        <v>0</v>
      </c>
      <c r="I745" s="83">
        <v>58</v>
      </c>
      <c r="J745" s="83">
        <v>57.4</v>
      </c>
      <c r="K745" s="84">
        <v>0.22900000000000001</v>
      </c>
      <c r="L745" s="89">
        <v>0.01</v>
      </c>
      <c r="M745" s="83" t="s">
        <v>235</v>
      </c>
    </row>
    <row r="746" spans="1:13" x14ac:dyDescent="0.25">
      <c r="A746" s="82">
        <v>2.9867000000000004</v>
      </c>
      <c r="B746" s="90">
        <v>-111.405</v>
      </c>
      <c r="C746" s="91">
        <v>42.63</v>
      </c>
      <c r="D746" s="88">
        <v>7</v>
      </c>
      <c r="E746" s="92">
        <v>1980</v>
      </c>
      <c r="F746" s="83">
        <v>1</v>
      </c>
      <c r="G746" s="83">
        <v>25</v>
      </c>
      <c r="H746" s="83">
        <v>19</v>
      </c>
      <c r="I746" s="83">
        <v>45</v>
      </c>
      <c r="J746" s="83">
        <v>52.9</v>
      </c>
      <c r="K746" s="84">
        <v>0.249</v>
      </c>
      <c r="L746" s="89">
        <v>0.01</v>
      </c>
      <c r="M746" s="83" t="s">
        <v>235</v>
      </c>
    </row>
    <row r="747" spans="1:13" x14ac:dyDescent="0.25">
      <c r="A747" s="82">
        <v>2.9076</v>
      </c>
      <c r="B747" s="90">
        <v>-110.68899999999999</v>
      </c>
      <c r="C747" s="91">
        <v>37.738999999999997</v>
      </c>
      <c r="D747" s="88">
        <v>7</v>
      </c>
      <c r="E747" s="92">
        <v>1980</v>
      </c>
      <c r="F747" s="83">
        <v>1</v>
      </c>
      <c r="G747" s="83">
        <v>30</v>
      </c>
      <c r="H747" s="83">
        <v>6</v>
      </c>
      <c r="I747" s="83">
        <v>49</v>
      </c>
      <c r="J747" s="83">
        <v>57.3</v>
      </c>
      <c r="K747" s="84">
        <v>0.22900000000000001</v>
      </c>
      <c r="L747" s="89">
        <v>0.01</v>
      </c>
      <c r="M747" s="83" t="s">
        <v>235</v>
      </c>
    </row>
    <row r="748" spans="1:13" x14ac:dyDescent="0.25">
      <c r="A748" s="82">
        <v>3.1448999999999998</v>
      </c>
      <c r="B748" s="90">
        <v>-111.226</v>
      </c>
      <c r="C748" s="91">
        <v>42.804000000000002</v>
      </c>
      <c r="D748" s="88">
        <v>7</v>
      </c>
      <c r="E748" s="92">
        <v>1980</v>
      </c>
      <c r="F748" s="83">
        <v>2</v>
      </c>
      <c r="G748" s="83">
        <v>3</v>
      </c>
      <c r="H748" s="83">
        <v>0</v>
      </c>
      <c r="I748" s="83">
        <v>0</v>
      </c>
      <c r="J748" s="83">
        <v>19.899999999999999</v>
      </c>
      <c r="K748" s="84">
        <v>0.249</v>
      </c>
      <c r="L748" s="89">
        <v>0.01</v>
      </c>
      <c r="M748" s="83" t="s">
        <v>235</v>
      </c>
    </row>
    <row r="749" spans="1:13" x14ac:dyDescent="0.25">
      <c r="A749" s="82">
        <v>3.0657999999999999</v>
      </c>
      <c r="B749" s="90">
        <v>-112.495</v>
      </c>
      <c r="C749" s="91">
        <v>42.104999999999997</v>
      </c>
      <c r="D749" s="88">
        <v>3</v>
      </c>
      <c r="E749" s="92">
        <v>1980</v>
      </c>
      <c r="F749" s="83">
        <v>2</v>
      </c>
      <c r="G749" s="83">
        <v>6</v>
      </c>
      <c r="H749" s="83">
        <v>2</v>
      </c>
      <c r="I749" s="83">
        <v>3</v>
      </c>
      <c r="J749" s="83">
        <v>6.8</v>
      </c>
      <c r="K749" s="84">
        <v>0.22900000000000001</v>
      </c>
      <c r="L749" s="89">
        <v>0.01</v>
      </c>
      <c r="M749" s="83" t="s">
        <v>235</v>
      </c>
    </row>
    <row r="750" spans="1:13" x14ac:dyDescent="0.25">
      <c r="A750" s="82">
        <v>3.0657999999999999</v>
      </c>
      <c r="B750" s="90">
        <v>-111.33499999999999</v>
      </c>
      <c r="C750" s="91">
        <v>42.783000000000001</v>
      </c>
      <c r="D750" s="88">
        <v>7</v>
      </c>
      <c r="E750" s="92">
        <v>1980</v>
      </c>
      <c r="F750" s="83">
        <v>2</v>
      </c>
      <c r="G750" s="83">
        <v>19</v>
      </c>
      <c r="H750" s="83">
        <v>23</v>
      </c>
      <c r="I750" s="83">
        <v>36</v>
      </c>
      <c r="J750" s="83">
        <v>59.8</v>
      </c>
      <c r="K750" s="84">
        <v>0.249</v>
      </c>
      <c r="L750" s="89">
        <v>0.01</v>
      </c>
      <c r="M750" s="83" t="s">
        <v>235</v>
      </c>
    </row>
    <row r="751" spans="1:13" x14ac:dyDescent="0.25">
      <c r="A751" s="82">
        <v>2.8285</v>
      </c>
      <c r="B751" s="90">
        <v>-112.791</v>
      </c>
      <c r="C751" s="91">
        <v>41.732999999999997</v>
      </c>
      <c r="D751" s="88">
        <v>1</v>
      </c>
      <c r="E751" s="92">
        <v>1980</v>
      </c>
      <c r="F751" s="83">
        <v>2</v>
      </c>
      <c r="G751" s="83">
        <v>20</v>
      </c>
      <c r="H751" s="83">
        <v>0</v>
      </c>
      <c r="I751" s="83">
        <v>14</v>
      </c>
      <c r="J751" s="83">
        <v>49.7</v>
      </c>
      <c r="K751" s="84">
        <v>0.249</v>
      </c>
      <c r="L751" s="89">
        <v>0.01</v>
      </c>
      <c r="M751" s="83" t="s">
        <v>235</v>
      </c>
    </row>
    <row r="752" spans="1:13" x14ac:dyDescent="0.25">
      <c r="A752" s="82">
        <v>3.0657999999999999</v>
      </c>
      <c r="B752" s="90">
        <v>-111.346</v>
      </c>
      <c r="C752" s="91">
        <v>42.783000000000001</v>
      </c>
      <c r="D752" s="88">
        <v>7</v>
      </c>
      <c r="E752" s="92">
        <v>1980</v>
      </c>
      <c r="F752" s="83">
        <v>2</v>
      </c>
      <c r="G752" s="83">
        <v>27</v>
      </c>
      <c r="H752" s="83">
        <v>23</v>
      </c>
      <c r="I752" s="83">
        <v>31</v>
      </c>
      <c r="J752" s="83">
        <v>58.8</v>
      </c>
      <c r="K752" s="84">
        <v>0.249</v>
      </c>
      <c r="L752" s="89">
        <v>0.01</v>
      </c>
      <c r="M752" s="83" t="s">
        <v>235</v>
      </c>
    </row>
    <row r="753" spans="1:13" x14ac:dyDescent="0.25">
      <c r="A753" s="82">
        <v>3.3031000000000001</v>
      </c>
      <c r="B753" s="90">
        <v>-111.73399999999999</v>
      </c>
      <c r="C753" s="91">
        <v>42.718000000000004</v>
      </c>
      <c r="D753" s="88">
        <v>7</v>
      </c>
      <c r="E753" s="92">
        <v>1980</v>
      </c>
      <c r="F753" s="83">
        <v>2</v>
      </c>
      <c r="G753" s="83">
        <v>29</v>
      </c>
      <c r="H753" s="83">
        <v>19</v>
      </c>
      <c r="I753" s="83">
        <v>33</v>
      </c>
      <c r="J753" s="83">
        <v>38.9</v>
      </c>
      <c r="K753" s="84">
        <v>0.22900000000000001</v>
      </c>
      <c r="L753" s="89">
        <v>0.01</v>
      </c>
      <c r="M753" s="83" t="s">
        <v>235</v>
      </c>
    </row>
    <row r="754" spans="1:13" x14ac:dyDescent="0.25">
      <c r="A754" s="82">
        <v>3.5404</v>
      </c>
      <c r="B754" s="90">
        <v>-111.28100000000001</v>
      </c>
      <c r="C754" s="91">
        <v>42.435000000000002</v>
      </c>
      <c r="D754" s="88">
        <v>7</v>
      </c>
      <c r="E754" s="92">
        <v>1980</v>
      </c>
      <c r="F754" s="83">
        <v>3</v>
      </c>
      <c r="G754" s="83">
        <v>10</v>
      </c>
      <c r="H754" s="83">
        <v>20</v>
      </c>
      <c r="I754" s="83">
        <v>28</v>
      </c>
      <c r="J754" s="83">
        <v>41.4</v>
      </c>
      <c r="K754" s="84">
        <v>0.22900000000000001</v>
      </c>
      <c r="L754" s="89">
        <v>0.01</v>
      </c>
      <c r="M754" s="83" t="s">
        <v>235</v>
      </c>
    </row>
    <row r="755" spans="1:13" x14ac:dyDescent="0.25">
      <c r="A755" s="82">
        <v>2.9867000000000004</v>
      </c>
      <c r="B755" s="90">
        <v>-113.07599999999999</v>
      </c>
      <c r="C755" s="91">
        <v>38.168999999999997</v>
      </c>
      <c r="D755" s="88">
        <v>7</v>
      </c>
      <c r="E755" s="92">
        <v>1980</v>
      </c>
      <c r="F755" s="83">
        <v>3</v>
      </c>
      <c r="G755" s="83">
        <v>21</v>
      </c>
      <c r="H755" s="83">
        <v>9</v>
      </c>
      <c r="I755" s="83">
        <v>48</v>
      </c>
      <c r="J755" s="83">
        <v>0.4</v>
      </c>
      <c r="K755" s="84">
        <v>0.249</v>
      </c>
      <c r="L755" s="89">
        <v>0.01</v>
      </c>
      <c r="M755" s="83" t="s">
        <v>235</v>
      </c>
    </row>
    <row r="756" spans="1:13" x14ac:dyDescent="0.25">
      <c r="A756" s="82">
        <v>3.1448999999999998</v>
      </c>
      <c r="B756" s="90">
        <v>-113.333</v>
      </c>
      <c r="C756" s="91">
        <v>41.332999999999998</v>
      </c>
      <c r="D756" s="88">
        <v>7</v>
      </c>
      <c r="E756" s="92">
        <v>1980</v>
      </c>
      <c r="F756" s="83">
        <v>4</v>
      </c>
      <c r="G756" s="83">
        <v>3</v>
      </c>
      <c r="H756" s="83">
        <v>14</v>
      </c>
      <c r="I756" s="83">
        <v>22</v>
      </c>
      <c r="J756" s="83">
        <v>9.1999999999999993</v>
      </c>
      <c r="K756" s="84">
        <v>0.22900000000000001</v>
      </c>
      <c r="L756" s="89">
        <v>0.01</v>
      </c>
      <c r="M756" s="83" t="s">
        <v>235</v>
      </c>
    </row>
    <row r="757" spans="1:13" x14ac:dyDescent="0.25">
      <c r="A757" s="82">
        <v>2.9076</v>
      </c>
      <c r="B757" s="90">
        <v>-112.00700000000001</v>
      </c>
      <c r="C757" s="91">
        <v>38.036999999999999</v>
      </c>
      <c r="D757" s="88">
        <v>7</v>
      </c>
      <c r="E757" s="92">
        <v>1980</v>
      </c>
      <c r="F757" s="83">
        <v>4</v>
      </c>
      <c r="G757" s="83">
        <v>3</v>
      </c>
      <c r="H757" s="83">
        <v>23</v>
      </c>
      <c r="I757" s="83">
        <v>0</v>
      </c>
      <c r="J757" s="83">
        <v>59.1</v>
      </c>
      <c r="K757" s="84">
        <v>0.249</v>
      </c>
      <c r="L757" s="89">
        <v>0.01</v>
      </c>
      <c r="M757" s="83" t="s">
        <v>235</v>
      </c>
    </row>
    <row r="758" spans="1:13" x14ac:dyDescent="0.25">
      <c r="A758" s="82">
        <v>2.9867000000000004</v>
      </c>
      <c r="B758" s="90">
        <v>-111.342</v>
      </c>
      <c r="C758" s="91">
        <v>42.792000000000002</v>
      </c>
      <c r="D758" s="88">
        <v>7</v>
      </c>
      <c r="E758" s="92">
        <v>1980</v>
      </c>
      <c r="F758" s="83">
        <v>4</v>
      </c>
      <c r="G758" s="83">
        <v>4</v>
      </c>
      <c r="H758" s="83">
        <v>0</v>
      </c>
      <c r="I758" s="83">
        <v>32</v>
      </c>
      <c r="J758" s="83">
        <v>5.8</v>
      </c>
      <c r="K758" s="84">
        <v>0.249</v>
      </c>
      <c r="L758" s="89">
        <v>0.01</v>
      </c>
      <c r="M758" s="83" t="s">
        <v>235</v>
      </c>
    </row>
    <row r="759" spans="1:13" x14ac:dyDescent="0.25">
      <c r="A759" s="82">
        <v>3.3031000000000001</v>
      </c>
      <c r="B759" s="90">
        <v>-113.286</v>
      </c>
      <c r="C759" s="91">
        <v>41.337000000000003</v>
      </c>
      <c r="D759" s="88">
        <v>7</v>
      </c>
      <c r="E759" s="92">
        <v>1980</v>
      </c>
      <c r="F759" s="83">
        <v>4</v>
      </c>
      <c r="G759" s="83">
        <v>4</v>
      </c>
      <c r="H759" s="83">
        <v>0</v>
      </c>
      <c r="I759" s="83">
        <v>45</v>
      </c>
      <c r="J759" s="83">
        <v>4.5</v>
      </c>
      <c r="K759" s="84">
        <v>0.22900000000000001</v>
      </c>
      <c r="L759" s="89">
        <v>0.01</v>
      </c>
      <c r="M759" s="83" t="s">
        <v>235</v>
      </c>
    </row>
    <row r="760" spans="1:13" x14ac:dyDescent="0.25">
      <c r="A760" s="82">
        <v>2.9867000000000004</v>
      </c>
      <c r="B760" s="90">
        <v>-113.336</v>
      </c>
      <c r="C760" s="91">
        <v>41.341999999999999</v>
      </c>
      <c r="D760" s="88">
        <v>7</v>
      </c>
      <c r="E760" s="92">
        <v>1980</v>
      </c>
      <c r="F760" s="83">
        <v>4</v>
      </c>
      <c r="G760" s="83">
        <v>4</v>
      </c>
      <c r="H760" s="83">
        <v>0</v>
      </c>
      <c r="I760" s="83">
        <v>56</v>
      </c>
      <c r="J760" s="83">
        <v>9</v>
      </c>
      <c r="K760" s="84">
        <v>0.249</v>
      </c>
      <c r="L760" s="89">
        <v>0.01</v>
      </c>
      <c r="M760" s="83" t="s">
        <v>235</v>
      </c>
    </row>
    <row r="761" spans="1:13" x14ac:dyDescent="0.25">
      <c r="A761" s="82">
        <v>3.6194999999999999</v>
      </c>
      <c r="B761" s="90">
        <v>-111.974</v>
      </c>
      <c r="C761" s="91">
        <v>39.948</v>
      </c>
      <c r="D761" s="88">
        <v>4</v>
      </c>
      <c r="E761" s="92">
        <v>1980</v>
      </c>
      <c r="F761" s="83">
        <v>4</v>
      </c>
      <c r="G761" s="83">
        <v>6</v>
      </c>
      <c r="H761" s="83">
        <v>10</v>
      </c>
      <c r="I761" s="83">
        <v>45</v>
      </c>
      <c r="J761" s="83">
        <v>4</v>
      </c>
      <c r="K761" s="84">
        <v>0.22900000000000001</v>
      </c>
      <c r="L761" s="89">
        <v>0.01</v>
      </c>
      <c r="M761" s="83" t="s">
        <v>235</v>
      </c>
    </row>
    <row r="762" spans="1:13" x14ac:dyDescent="0.25">
      <c r="A762" s="82">
        <v>3.1448999999999998</v>
      </c>
      <c r="B762" s="90">
        <v>-111.575</v>
      </c>
      <c r="C762" s="91">
        <v>42.737000000000002</v>
      </c>
      <c r="D762" s="88">
        <v>7</v>
      </c>
      <c r="E762" s="92">
        <v>1980</v>
      </c>
      <c r="F762" s="83">
        <v>4</v>
      </c>
      <c r="G762" s="83">
        <v>9</v>
      </c>
      <c r="H762" s="83">
        <v>4</v>
      </c>
      <c r="I762" s="83">
        <v>20</v>
      </c>
      <c r="J762" s="83">
        <v>12.1</v>
      </c>
      <c r="K762" s="84">
        <v>0.249</v>
      </c>
      <c r="L762" s="89">
        <v>0.01</v>
      </c>
      <c r="M762" s="83" t="s">
        <v>235</v>
      </c>
    </row>
    <row r="763" spans="1:13" x14ac:dyDescent="0.25">
      <c r="A763" s="82">
        <v>2.9076</v>
      </c>
      <c r="B763" s="90">
        <v>-111.56100000000001</v>
      </c>
      <c r="C763" s="91">
        <v>38.965000000000003</v>
      </c>
      <c r="D763" s="88">
        <v>7</v>
      </c>
      <c r="E763" s="92">
        <v>1980</v>
      </c>
      <c r="F763" s="83">
        <v>4</v>
      </c>
      <c r="G763" s="83">
        <v>17</v>
      </c>
      <c r="H763" s="83">
        <v>12</v>
      </c>
      <c r="I763" s="83">
        <v>14</v>
      </c>
      <c r="J763" s="83">
        <v>26.1</v>
      </c>
      <c r="K763" s="84">
        <v>0.249</v>
      </c>
      <c r="L763" s="89">
        <v>0.01</v>
      </c>
      <c r="M763" s="83" t="s">
        <v>235</v>
      </c>
    </row>
    <row r="764" spans="1:13" x14ac:dyDescent="0.25">
      <c r="A764" s="82">
        <v>2.9076</v>
      </c>
      <c r="B764" s="90">
        <v>-112.017</v>
      </c>
      <c r="C764" s="91">
        <v>38.947000000000003</v>
      </c>
      <c r="D764" s="88">
        <v>0</v>
      </c>
      <c r="E764" s="92">
        <v>1980</v>
      </c>
      <c r="F764" s="83">
        <v>4</v>
      </c>
      <c r="G764" s="83">
        <v>18</v>
      </c>
      <c r="H764" s="83">
        <v>19</v>
      </c>
      <c r="I764" s="83">
        <v>43</v>
      </c>
      <c r="J764" s="83">
        <v>6.9</v>
      </c>
      <c r="K764" s="84">
        <v>0.249</v>
      </c>
      <c r="L764" s="89">
        <v>0.01</v>
      </c>
      <c r="M764" s="83" t="s">
        <v>235</v>
      </c>
    </row>
    <row r="765" spans="1:13" x14ac:dyDescent="0.25">
      <c r="A765" s="82">
        <v>3.5404</v>
      </c>
      <c r="B765" s="90">
        <v>-114.083</v>
      </c>
      <c r="C765" s="91">
        <v>37.302</v>
      </c>
      <c r="D765" s="88">
        <v>7</v>
      </c>
      <c r="E765" s="92">
        <v>1980</v>
      </c>
      <c r="F765" s="83">
        <v>4</v>
      </c>
      <c r="G765" s="83">
        <v>28</v>
      </c>
      <c r="H765" s="83">
        <v>21</v>
      </c>
      <c r="I765" s="83">
        <v>47</v>
      </c>
      <c r="J765" s="83">
        <v>35</v>
      </c>
      <c r="K765" s="84">
        <v>0.22900000000000001</v>
      </c>
      <c r="L765" s="89">
        <v>0.01</v>
      </c>
      <c r="M765" s="83" t="s">
        <v>235</v>
      </c>
    </row>
    <row r="766" spans="1:13" x14ac:dyDescent="0.25">
      <c r="A766" s="82">
        <v>2.9867000000000004</v>
      </c>
      <c r="B766" s="90">
        <v>-113.49</v>
      </c>
      <c r="C766" s="91">
        <v>36.927</v>
      </c>
      <c r="D766" s="88">
        <v>7</v>
      </c>
      <c r="E766" s="92">
        <v>1980</v>
      </c>
      <c r="F766" s="83">
        <v>4</v>
      </c>
      <c r="G766" s="83">
        <v>29</v>
      </c>
      <c r="H766" s="83">
        <v>18</v>
      </c>
      <c r="I766" s="83">
        <v>25</v>
      </c>
      <c r="J766" s="83">
        <v>10.1</v>
      </c>
      <c r="K766" s="84">
        <v>0.249</v>
      </c>
      <c r="L766" s="89">
        <v>0.01</v>
      </c>
      <c r="M766" s="83" t="s">
        <v>235</v>
      </c>
    </row>
    <row r="767" spans="1:13" x14ac:dyDescent="0.25">
      <c r="A767" s="82">
        <v>2.9076</v>
      </c>
      <c r="B767" s="90">
        <v>-112.46599999999999</v>
      </c>
      <c r="C767" s="91">
        <v>42.106999999999999</v>
      </c>
      <c r="D767" s="88">
        <v>4</v>
      </c>
      <c r="E767" s="92">
        <v>1980</v>
      </c>
      <c r="F767" s="83">
        <v>5</v>
      </c>
      <c r="G767" s="83">
        <v>4</v>
      </c>
      <c r="H767" s="83">
        <v>0</v>
      </c>
      <c r="I767" s="83">
        <v>32</v>
      </c>
      <c r="J767" s="83">
        <v>40.200000000000003</v>
      </c>
      <c r="K767" s="84">
        <v>0.249</v>
      </c>
      <c r="L767" s="89">
        <v>0.01</v>
      </c>
      <c r="M767" s="83" t="s">
        <v>235</v>
      </c>
    </row>
    <row r="768" spans="1:13" x14ac:dyDescent="0.25">
      <c r="A768" s="82">
        <v>3.1448999999999998</v>
      </c>
      <c r="B768" s="90">
        <v>-111.271</v>
      </c>
      <c r="C768" s="91">
        <v>42.8</v>
      </c>
      <c r="D768" s="88">
        <v>7</v>
      </c>
      <c r="E768" s="92">
        <v>1980</v>
      </c>
      <c r="F768" s="83">
        <v>5</v>
      </c>
      <c r="G768" s="83">
        <v>8</v>
      </c>
      <c r="H768" s="83">
        <v>17</v>
      </c>
      <c r="I768" s="83">
        <v>37</v>
      </c>
      <c r="J768" s="83">
        <v>41.4</v>
      </c>
      <c r="K768" s="84">
        <v>0.249</v>
      </c>
      <c r="L768" s="89">
        <v>0.01</v>
      </c>
      <c r="M768" s="83" t="s">
        <v>235</v>
      </c>
    </row>
    <row r="769" spans="1:13" x14ac:dyDescent="0.25">
      <c r="A769" s="82">
        <v>3.2240000000000002</v>
      </c>
      <c r="B769" s="90">
        <v>-112.026</v>
      </c>
      <c r="C769" s="91">
        <v>39.709000000000003</v>
      </c>
      <c r="D769" s="88">
        <v>7</v>
      </c>
      <c r="E769" s="92">
        <v>1980</v>
      </c>
      <c r="F769" s="83">
        <v>5</v>
      </c>
      <c r="G769" s="83">
        <v>17</v>
      </c>
      <c r="H769" s="83">
        <v>9</v>
      </c>
      <c r="I769" s="83">
        <v>3</v>
      </c>
      <c r="J769" s="83">
        <v>38.6</v>
      </c>
      <c r="K769" s="84">
        <v>0.249</v>
      </c>
      <c r="L769" s="89">
        <v>0.01</v>
      </c>
      <c r="M769" s="83" t="s">
        <v>235</v>
      </c>
    </row>
    <row r="770" spans="1:13" x14ac:dyDescent="0.25">
      <c r="A770" s="82">
        <v>2.8285</v>
      </c>
      <c r="B770" s="90">
        <v>-111.92100000000001</v>
      </c>
      <c r="C770" s="91">
        <v>39.29</v>
      </c>
      <c r="D770" s="88">
        <v>7</v>
      </c>
      <c r="E770" s="92">
        <v>1980</v>
      </c>
      <c r="F770" s="83">
        <v>5</v>
      </c>
      <c r="G770" s="83">
        <v>20</v>
      </c>
      <c r="H770" s="83">
        <v>8</v>
      </c>
      <c r="I770" s="83">
        <v>42</v>
      </c>
      <c r="J770" s="83">
        <v>17.8</v>
      </c>
      <c r="K770" s="84">
        <v>0.249</v>
      </c>
      <c r="L770" s="89">
        <v>0.01</v>
      </c>
      <c r="M770" s="83" t="s">
        <v>235</v>
      </c>
    </row>
    <row r="771" spans="1:13" x14ac:dyDescent="0.25">
      <c r="A771" s="82">
        <v>2.9076</v>
      </c>
      <c r="B771" s="90">
        <v>-111.02800000000001</v>
      </c>
      <c r="C771" s="91">
        <v>43.234000000000002</v>
      </c>
      <c r="D771" s="88">
        <v>7</v>
      </c>
      <c r="E771" s="92">
        <v>1980</v>
      </c>
      <c r="F771" s="83">
        <v>5</v>
      </c>
      <c r="G771" s="83">
        <v>23</v>
      </c>
      <c r="H771" s="83">
        <v>0</v>
      </c>
      <c r="I771" s="83">
        <v>59</v>
      </c>
      <c r="J771" s="83">
        <v>12.8</v>
      </c>
      <c r="K771" s="84">
        <v>0.249</v>
      </c>
      <c r="L771" s="89">
        <v>0.01</v>
      </c>
      <c r="M771" s="83" t="s">
        <v>235</v>
      </c>
    </row>
    <row r="772" spans="1:13" x14ac:dyDescent="0.25">
      <c r="A772" s="82">
        <v>2.9867000000000004</v>
      </c>
      <c r="B772" s="90">
        <v>-111.95699999999999</v>
      </c>
      <c r="C772" s="91">
        <v>39.93</v>
      </c>
      <c r="D772" s="88">
        <v>7</v>
      </c>
      <c r="E772" s="92">
        <v>1980</v>
      </c>
      <c r="F772" s="83">
        <v>5</v>
      </c>
      <c r="G772" s="83">
        <v>24</v>
      </c>
      <c r="H772" s="83">
        <v>22</v>
      </c>
      <c r="I772" s="83">
        <v>12</v>
      </c>
      <c r="J772" s="83">
        <v>14.3</v>
      </c>
      <c r="K772" s="84">
        <v>0.249</v>
      </c>
      <c r="L772" s="89">
        <v>0.01</v>
      </c>
      <c r="M772" s="83" t="s">
        <v>235</v>
      </c>
    </row>
    <row r="773" spans="1:13" x14ac:dyDescent="0.25">
      <c r="A773" s="82">
        <v>2.9076</v>
      </c>
      <c r="B773" s="90">
        <v>-111.89400000000001</v>
      </c>
      <c r="C773" s="91">
        <v>39.311999999999998</v>
      </c>
      <c r="D773" s="88">
        <v>7</v>
      </c>
      <c r="E773" s="92">
        <v>1980</v>
      </c>
      <c r="F773" s="83">
        <v>5</v>
      </c>
      <c r="G773" s="83">
        <v>25</v>
      </c>
      <c r="H773" s="83">
        <v>18</v>
      </c>
      <c r="I773" s="83">
        <v>53</v>
      </c>
      <c r="J773" s="83">
        <v>54.8</v>
      </c>
      <c r="K773" s="84">
        <v>0.249</v>
      </c>
      <c r="L773" s="89">
        <v>0.01</v>
      </c>
      <c r="M773" s="83" t="s">
        <v>235</v>
      </c>
    </row>
    <row r="774" spans="1:13" x14ac:dyDescent="0.25">
      <c r="A774" s="82">
        <v>3.1448999999999998</v>
      </c>
      <c r="B774" s="90">
        <v>-111.98099999999999</v>
      </c>
      <c r="C774" s="91">
        <v>39.845999999999997</v>
      </c>
      <c r="D774" s="88">
        <v>2</v>
      </c>
      <c r="E774" s="92">
        <v>1980</v>
      </c>
      <c r="F774" s="83">
        <v>6</v>
      </c>
      <c r="G774" s="83">
        <v>3</v>
      </c>
      <c r="H774" s="83">
        <v>21</v>
      </c>
      <c r="I774" s="83">
        <v>59</v>
      </c>
      <c r="J774" s="83">
        <v>5.5</v>
      </c>
      <c r="K774" s="84">
        <v>0.249</v>
      </c>
      <c r="L774" s="89">
        <v>0.01</v>
      </c>
      <c r="M774" s="83" t="s">
        <v>235</v>
      </c>
    </row>
    <row r="775" spans="1:13" x14ac:dyDescent="0.25">
      <c r="A775" s="82">
        <v>2.9867000000000004</v>
      </c>
      <c r="B775" s="90">
        <v>-111.459</v>
      </c>
      <c r="C775" s="91">
        <v>42.527999999999999</v>
      </c>
      <c r="D775" s="88">
        <v>7</v>
      </c>
      <c r="E775" s="92">
        <v>1980</v>
      </c>
      <c r="F775" s="83">
        <v>6</v>
      </c>
      <c r="G775" s="83">
        <v>5</v>
      </c>
      <c r="H775" s="83">
        <v>6</v>
      </c>
      <c r="I775" s="83">
        <v>16</v>
      </c>
      <c r="J775" s="83">
        <v>56.5</v>
      </c>
      <c r="K775" s="84">
        <v>0.249</v>
      </c>
      <c r="L775" s="89">
        <v>0.01</v>
      </c>
      <c r="M775" s="83" t="s">
        <v>235</v>
      </c>
    </row>
    <row r="776" spans="1:13" x14ac:dyDescent="0.25">
      <c r="A776" s="82">
        <v>3.0657999999999999</v>
      </c>
      <c r="B776" s="90">
        <v>-110.495</v>
      </c>
      <c r="C776" s="91">
        <v>41.704999999999998</v>
      </c>
      <c r="D776" s="88">
        <v>7</v>
      </c>
      <c r="E776" s="92">
        <v>1980</v>
      </c>
      <c r="F776" s="83">
        <v>6</v>
      </c>
      <c r="G776" s="83">
        <v>7</v>
      </c>
      <c r="H776" s="83">
        <v>2</v>
      </c>
      <c r="I776" s="83">
        <v>15</v>
      </c>
      <c r="J776" s="83">
        <v>50</v>
      </c>
      <c r="K776" s="84">
        <v>0.249</v>
      </c>
      <c r="L776" s="89">
        <v>0.01</v>
      </c>
      <c r="M776" s="83" t="s">
        <v>235</v>
      </c>
    </row>
    <row r="777" spans="1:13" x14ac:dyDescent="0.25">
      <c r="A777" s="82">
        <v>2.9867000000000004</v>
      </c>
      <c r="B777" s="90">
        <v>-112.14</v>
      </c>
      <c r="C777" s="91">
        <v>38.793999999999997</v>
      </c>
      <c r="D777" s="88">
        <v>7</v>
      </c>
      <c r="E777" s="92">
        <v>1980</v>
      </c>
      <c r="F777" s="83">
        <v>6</v>
      </c>
      <c r="G777" s="83">
        <v>10</v>
      </c>
      <c r="H777" s="83">
        <v>14</v>
      </c>
      <c r="I777" s="83">
        <v>45</v>
      </c>
      <c r="J777" s="83">
        <v>18.899999999999999</v>
      </c>
      <c r="K777" s="84">
        <v>0.249</v>
      </c>
      <c r="L777" s="89">
        <v>0.01</v>
      </c>
      <c r="M777" s="83" t="s">
        <v>235</v>
      </c>
    </row>
    <row r="778" spans="1:13" x14ac:dyDescent="0.25">
      <c r="A778" s="82">
        <v>3.3031000000000001</v>
      </c>
      <c r="B778" s="90">
        <v>-110.858</v>
      </c>
      <c r="C778" s="91">
        <v>42.892000000000003</v>
      </c>
      <c r="D778" s="88">
        <v>7</v>
      </c>
      <c r="E778" s="92">
        <v>1980</v>
      </c>
      <c r="F778" s="83">
        <v>6</v>
      </c>
      <c r="G778" s="83">
        <v>14</v>
      </c>
      <c r="H778" s="83">
        <v>5</v>
      </c>
      <c r="I778" s="83">
        <v>22</v>
      </c>
      <c r="J778" s="83">
        <v>13.4</v>
      </c>
      <c r="K778" s="84">
        <v>0.249</v>
      </c>
      <c r="L778" s="89">
        <v>0.01</v>
      </c>
      <c r="M778" s="83" t="s">
        <v>235</v>
      </c>
    </row>
    <row r="779" spans="1:13" x14ac:dyDescent="0.25">
      <c r="A779" s="82">
        <v>2.9076</v>
      </c>
      <c r="B779" s="90">
        <v>-111.298</v>
      </c>
      <c r="C779" s="91">
        <v>38.774000000000001</v>
      </c>
      <c r="D779" s="88">
        <v>7</v>
      </c>
      <c r="E779" s="92">
        <v>1980</v>
      </c>
      <c r="F779" s="83">
        <v>6</v>
      </c>
      <c r="G779" s="83">
        <v>19</v>
      </c>
      <c r="H779" s="83">
        <v>12</v>
      </c>
      <c r="I779" s="83">
        <v>26</v>
      </c>
      <c r="J779" s="83">
        <v>46.8</v>
      </c>
      <c r="K779" s="84">
        <v>0.249</v>
      </c>
      <c r="L779" s="89">
        <v>0.01</v>
      </c>
      <c r="M779" s="83" t="s">
        <v>235</v>
      </c>
    </row>
    <row r="780" spans="1:13" x14ac:dyDescent="0.25">
      <c r="A780" s="82">
        <v>2.8285</v>
      </c>
      <c r="B780" s="90">
        <v>-110.559</v>
      </c>
      <c r="C780" s="91">
        <v>39.866999999999997</v>
      </c>
      <c r="D780" s="88">
        <v>7</v>
      </c>
      <c r="E780" s="92">
        <v>1980</v>
      </c>
      <c r="F780" s="83">
        <v>6</v>
      </c>
      <c r="G780" s="83">
        <v>23</v>
      </c>
      <c r="H780" s="83">
        <v>6</v>
      </c>
      <c r="I780" s="83">
        <v>1</v>
      </c>
      <c r="J780" s="83">
        <v>40</v>
      </c>
      <c r="K780" s="84">
        <v>0.249</v>
      </c>
      <c r="L780" s="89">
        <v>0.01</v>
      </c>
      <c r="M780" s="83" t="s">
        <v>235</v>
      </c>
    </row>
    <row r="781" spans="1:13" x14ac:dyDescent="0.25">
      <c r="A781" s="82">
        <v>2.8285</v>
      </c>
      <c r="B781" s="90">
        <v>-111.899</v>
      </c>
      <c r="C781" s="91">
        <v>39.270000000000003</v>
      </c>
      <c r="D781" s="88">
        <v>7</v>
      </c>
      <c r="E781" s="92">
        <v>1980</v>
      </c>
      <c r="F781" s="83">
        <v>7</v>
      </c>
      <c r="G781" s="83">
        <v>5</v>
      </c>
      <c r="H781" s="83">
        <v>18</v>
      </c>
      <c r="I781" s="83">
        <v>47</v>
      </c>
      <c r="J781" s="83">
        <v>32</v>
      </c>
      <c r="K781" s="84">
        <v>0.249</v>
      </c>
      <c r="L781" s="89">
        <v>0.01</v>
      </c>
      <c r="M781" s="83" t="s">
        <v>235</v>
      </c>
    </row>
    <row r="782" spans="1:13" x14ac:dyDescent="0.25">
      <c r="A782" s="82">
        <v>2.9867000000000004</v>
      </c>
      <c r="B782" s="90">
        <v>-111.905</v>
      </c>
      <c r="C782" s="91">
        <v>39.262</v>
      </c>
      <c r="D782" s="88">
        <v>7</v>
      </c>
      <c r="E782" s="92">
        <v>1980</v>
      </c>
      <c r="F782" s="83">
        <v>7</v>
      </c>
      <c r="G782" s="83">
        <v>5</v>
      </c>
      <c r="H782" s="83">
        <v>19</v>
      </c>
      <c r="I782" s="83">
        <v>36</v>
      </c>
      <c r="J782" s="83">
        <v>11.3</v>
      </c>
      <c r="K782" s="84">
        <v>0.22900000000000001</v>
      </c>
      <c r="L782" s="89">
        <v>0.01</v>
      </c>
      <c r="M782" s="83" t="s">
        <v>235</v>
      </c>
    </row>
    <row r="783" spans="1:13" x14ac:dyDescent="0.25">
      <c r="A783" s="82">
        <v>3.0657999999999999</v>
      </c>
      <c r="B783" s="90">
        <v>-111.678</v>
      </c>
      <c r="C783" s="91">
        <v>42.365000000000002</v>
      </c>
      <c r="D783" s="88">
        <v>7</v>
      </c>
      <c r="E783" s="92">
        <v>1980</v>
      </c>
      <c r="F783" s="83">
        <v>7</v>
      </c>
      <c r="G783" s="83">
        <v>11</v>
      </c>
      <c r="H783" s="83">
        <v>21</v>
      </c>
      <c r="I783" s="83">
        <v>17</v>
      </c>
      <c r="J783" s="83">
        <v>32.299999999999997</v>
      </c>
      <c r="K783" s="84">
        <v>0.249</v>
      </c>
      <c r="L783" s="89">
        <v>0.01</v>
      </c>
      <c r="M783" s="83" t="s">
        <v>235</v>
      </c>
    </row>
    <row r="784" spans="1:13" x14ac:dyDescent="0.25">
      <c r="A784" s="82">
        <v>2.8285</v>
      </c>
      <c r="B784" s="90">
        <v>-111.907</v>
      </c>
      <c r="C784" s="91">
        <v>39.273000000000003</v>
      </c>
      <c r="D784" s="88">
        <v>7</v>
      </c>
      <c r="E784" s="92">
        <v>1980</v>
      </c>
      <c r="F784" s="83">
        <v>7</v>
      </c>
      <c r="G784" s="83">
        <v>13</v>
      </c>
      <c r="H784" s="83">
        <v>7</v>
      </c>
      <c r="I784" s="83">
        <v>56</v>
      </c>
      <c r="J784" s="83">
        <v>52.1</v>
      </c>
      <c r="K784" s="84">
        <v>0.249</v>
      </c>
      <c r="L784" s="89">
        <v>0.01</v>
      </c>
      <c r="M784" s="83" t="s">
        <v>235</v>
      </c>
    </row>
    <row r="785" spans="1:13" x14ac:dyDescent="0.25">
      <c r="A785" s="82">
        <v>2.9076</v>
      </c>
      <c r="B785" s="90">
        <v>-111.893</v>
      </c>
      <c r="C785" s="91">
        <v>39.290999999999997</v>
      </c>
      <c r="D785" s="88">
        <v>7</v>
      </c>
      <c r="E785" s="92">
        <v>1980</v>
      </c>
      <c r="F785" s="83">
        <v>7</v>
      </c>
      <c r="G785" s="83">
        <v>26</v>
      </c>
      <c r="H785" s="83">
        <v>14</v>
      </c>
      <c r="I785" s="83">
        <v>1</v>
      </c>
      <c r="J785" s="83">
        <v>43.2</v>
      </c>
      <c r="K785" s="84">
        <v>0.249</v>
      </c>
      <c r="L785" s="89">
        <v>0.01</v>
      </c>
      <c r="M785" s="83" t="s">
        <v>235</v>
      </c>
    </row>
    <row r="786" spans="1:13" x14ac:dyDescent="0.25">
      <c r="A786" s="82">
        <v>3.0657999999999999</v>
      </c>
      <c r="B786" s="90">
        <v>-113.16</v>
      </c>
      <c r="C786" s="91">
        <v>41.436</v>
      </c>
      <c r="D786" s="88">
        <v>7</v>
      </c>
      <c r="E786" s="92">
        <v>1980</v>
      </c>
      <c r="F786" s="83">
        <v>8</v>
      </c>
      <c r="G786" s="83">
        <v>1</v>
      </c>
      <c r="H786" s="83">
        <v>1</v>
      </c>
      <c r="I786" s="83">
        <v>16</v>
      </c>
      <c r="J786" s="83">
        <v>22.9</v>
      </c>
      <c r="K786" s="84">
        <v>0.22900000000000001</v>
      </c>
      <c r="L786" s="89">
        <v>0.01</v>
      </c>
      <c r="M786" s="83" t="s">
        <v>235</v>
      </c>
    </row>
    <row r="787" spans="1:13" x14ac:dyDescent="0.25">
      <c r="A787" s="82">
        <v>3.3031000000000001</v>
      </c>
      <c r="B787" s="90">
        <v>-112.96899999999999</v>
      </c>
      <c r="C787" s="91">
        <v>37.807000000000002</v>
      </c>
      <c r="D787" s="88">
        <v>16</v>
      </c>
      <c r="E787" s="92">
        <v>1980</v>
      </c>
      <c r="F787" s="83">
        <v>8</v>
      </c>
      <c r="G787" s="83">
        <v>3</v>
      </c>
      <c r="H787" s="83">
        <v>6</v>
      </c>
      <c r="I787" s="83">
        <v>8</v>
      </c>
      <c r="J787" s="83">
        <v>28.6</v>
      </c>
      <c r="K787" s="84">
        <v>0.22900000000000001</v>
      </c>
      <c r="L787" s="89">
        <v>0.01</v>
      </c>
      <c r="M787" s="83" t="s">
        <v>235</v>
      </c>
    </row>
    <row r="788" spans="1:13" x14ac:dyDescent="0.25">
      <c r="A788" s="82">
        <v>3.3031000000000001</v>
      </c>
      <c r="B788" s="90">
        <v>-111.685</v>
      </c>
      <c r="C788" s="91">
        <v>41.661999999999999</v>
      </c>
      <c r="D788" s="88">
        <v>7</v>
      </c>
      <c r="E788" s="92">
        <v>1980</v>
      </c>
      <c r="F788" s="83">
        <v>8</v>
      </c>
      <c r="G788" s="83">
        <v>15</v>
      </c>
      <c r="H788" s="83">
        <v>6</v>
      </c>
      <c r="I788" s="83">
        <v>25</v>
      </c>
      <c r="J788" s="83">
        <v>23.7</v>
      </c>
      <c r="K788" s="84">
        <v>0.22900000000000001</v>
      </c>
      <c r="L788" s="89">
        <v>0.01</v>
      </c>
      <c r="M788" s="83" t="s">
        <v>235</v>
      </c>
    </row>
    <row r="789" spans="1:13" x14ac:dyDescent="0.25">
      <c r="A789" s="82">
        <v>2.8285</v>
      </c>
      <c r="B789" s="90">
        <v>-112.583</v>
      </c>
      <c r="C789" s="91">
        <v>38.625</v>
      </c>
      <c r="D789" s="88">
        <v>7</v>
      </c>
      <c r="E789" s="92">
        <v>1980</v>
      </c>
      <c r="F789" s="83">
        <v>8</v>
      </c>
      <c r="G789" s="83">
        <v>17</v>
      </c>
      <c r="H789" s="83">
        <v>10</v>
      </c>
      <c r="I789" s="83">
        <v>4</v>
      </c>
      <c r="J789" s="83">
        <v>49.3</v>
      </c>
      <c r="K789" s="84">
        <v>0.249</v>
      </c>
      <c r="L789" s="89">
        <v>0.01</v>
      </c>
      <c r="M789" s="83" t="s">
        <v>235</v>
      </c>
    </row>
    <row r="790" spans="1:13" x14ac:dyDescent="0.25">
      <c r="A790" s="82">
        <v>3.3031000000000001</v>
      </c>
      <c r="B790" s="90">
        <v>-109.023</v>
      </c>
      <c r="C790" s="91">
        <v>42.41</v>
      </c>
      <c r="D790" s="88">
        <v>7</v>
      </c>
      <c r="E790" s="92">
        <v>1980</v>
      </c>
      <c r="F790" s="83">
        <v>9</v>
      </c>
      <c r="G790" s="83">
        <v>4</v>
      </c>
      <c r="H790" s="83">
        <v>20</v>
      </c>
      <c r="I790" s="83">
        <v>2</v>
      </c>
      <c r="J790" s="83">
        <v>12.2</v>
      </c>
      <c r="K790" s="84">
        <v>0.249</v>
      </c>
      <c r="L790" s="89">
        <v>0.01</v>
      </c>
      <c r="M790" s="83" t="s">
        <v>235</v>
      </c>
    </row>
    <row r="791" spans="1:13" x14ac:dyDescent="0.25">
      <c r="A791" s="82">
        <v>2.8285</v>
      </c>
      <c r="B791" s="90">
        <v>-112.416</v>
      </c>
      <c r="C791" s="91">
        <v>41.927</v>
      </c>
      <c r="D791" s="88">
        <v>4</v>
      </c>
      <c r="E791" s="92">
        <v>1980</v>
      </c>
      <c r="F791" s="83">
        <v>9</v>
      </c>
      <c r="G791" s="83">
        <v>5</v>
      </c>
      <c r="H791" s="83">
        <v>1</v>
      </c>
      <c r="I791" s="83">
        <v>23</v>
      </c>
      <c r="J791" s="83">
        <v>22.5</v>
      </c>
      <c r="K791" s="84">
        <v>0.249</v>
      </c>
      <c r="L791" s="89">
        <v>0.01</v>
      </c>
      <c r="M791" s="83" t="s">
        <v>235</v>
      </c>
    </row>
    <row r="792" spans="1:13" x14ac:dyDescent="0.25">
      <c r="A792" s="82">
        <v>3.1448999999999998</v>
      </c>
      <c r="B792" s="90">
        <v>-113.139</v>
      </c>
      <c r="C792" s="91">
        <v>38.134</v>
      </c>
      <c r="D792" s="88">
        <v>7</v>
      </c>
      <c r="E792" s="92">
        <v>1980</v>
      </c>
      <c r="F792" s="83">
        <v>9</v>
      </c>
      <c r="G792" s="83">
        <v>10</v>
      </c>
      <c r="H792" s="83">
        <v>1</v>
      </c>
      <c r="I792" s="83">
        <v>7</v>
      </c>
      <c r="J792" s="83">
        <v>37.5</v>
      </c>
      <c r="K792" s="84">
        <v>0.22900000000000001</v>
      </c>
      <c r="L792" s="89">
        <v>0.01</v>
      </c>
      <c r="M792" s="83" t="s">
        <v>235</v>
      </c>
    </row>
    <row r="793" spans="1:13" x14ac:dyDescent="0.25">
      <c r="A793" s="82">
        <v>2.9076</v>
      </c>
      <c r="B793" s="90">
        <v>-111.59099999999999</v>
      </c>
      <c r="C793" s="91">
        <v>41.7</v>
      </c>
      <c r="D793" s="88">
        <v>13</v>
      </c>
      <c r="E793" s="92">
        <v>1980</v>
      </c>
      <c r="F793" s="83">
        <v>9</v>
      </c>
      <c r="G793" s="83">
        <v>16</v>
      </c>
      <c r="H793" s="83">
        <v>1</v>
      </c>
      <c r="I793" s="83">
        <v>48</v>
      </c>
      <c r="J793" s="83">
        <v>43.9</v>
      </c>
      <c r="K793" s="84">
        <v>0.22900000000000001</v>
      </c>
      <c r="L793" s="89">
        <v>0.01</v>
      </c>
      <c r="M793" s="83" t="s">
        <v>235</v>
      </c>
    </row>
    <row r="794" spans="1:13" x14ac:dyDescent="0.25">
      <c r="A794" s="82">
        <v>2.9076</v>
      </c>
      <c r="B794" s="90">
        <v>-111.554</v>
      </c>
      <c r="C794" s="91">
        <v>42.756999999999998</v>
      </c>
      <c r="D794" s="88">
        <v>7</v>
      </c>
      <c r="E794" s="92">
        <v>1980</v>
      </c>
      <c r="F794" s="83">
        <v>10</v>
      </c>
      <c r="G794" s="83">
        <v>3</v>
      </c>
      <c r="H794" s="83">
        <v>21</v>
      </c>
      <c r="I794" s="83">
        <v>0</v>
      </c>
      <c r="J794" s="83">
        <v>16.899999999999999</v>
      </c>
      <c r="K794" s="84">
        <v>0.249</v>
      </c>
      <c r="L794" s="89">
        <v>0.01</v>
      </c>
      <c r="M794" s="83" t="s">
        <v>235</v>
      </c>
    </row>
    <row r="795" spans="1:13" x14ac:dyDescent="0.25">
      <c r="A795" s="82">
        <v>3.1448999999999998</v>
      </c>
      <c r="B795" s="90">
        <v>-111.47199999999999</v>
      </c>
      <c r="C795" s="91">
        <v>42.756999999999998</v>
      </c>
      <c r="D795" s="88">
        <v>7</v>
      </c>
      <c r="E795" s="92">
        <v>1980</v>
      </c>
      <c r="F795" s="83">
        <v>10</v>
      </c>
      <c r="G795" s="83">
        <v>8</v>
      </c>
      <c r="H795" s="83">
        <v>21</v>
      </c>
      <c r="I795" s="83">
        <v>29</v>
      </c>
      <c r="J795" s="83">
        <v>33.4</v>
      </c>
      <c r="K795" s="84">
        <v>0.249</v>
      </c>
      <c r="L795" s="89">
        <v>0.01</v>
      </c>
      <c r="M795" s="83" t="s">
        <v>235</v>
      </c>
    </row>
    <row r="796" spans="1:13" x14ac:dyDescent="0.25">
      <c r="A796" s="82">
        <v>2.9867000000000004</v>
      </c>
      <c r="B796" s="90">
        <v>-111.33</v>
      </c>
      <c r="C796" s="91">
        <v>42.789000000000001</v>
      </c>
      <c r="D796" s="88">
        <v>7</v>
      </c>
      <c r="E796" s="92">
        <v>1980</v>
      </c>
      <c r="F796" s="83">
        <v>10</v>
      </c>
      <c r="G796" s="83">
        <v>11</v>
      </c>
      <c r="H796" s="83">
        <v>18</v>
      </c>
      <c r="I796" s="83">
        <v>13</v>
      </c>
      <c r="J796" s="83">
        <v>7.2</v>
      </c>
      <c r="K796" s="84">
        <v>0.249</v>
      </c>
      <c r="L796" s="89">
        <v>0.01</v>
      </c>
      <c r="M796" s="83" t="s">
        <v>235</v>
      </c>
    </row>
    <row r="797" spans="1:13" x14ac:dyDescent="0.25">
      <c r="A797" s="82">
        <v>3.0657999999999999</v>
      </c>
      <c r="B797" s="90">
        <v>-112.486</v>
      </c>
      <c r="C797" s="91">
        <v>42.148000000000003</v>
      </c>
      <c r="D797" s="88">
        <v>6</v>
      </c>
      <c r="E797" s="92">
        <v>1980</v>
      </c>
      <c r="F797" s="83">
        <v>10</v>
      </c>
      <c r="G797" s="83">
        <v>22</v>
      </c>
      <c r="H797" s="83">
        <v>9</v>
      </c>
      <c r="I797" s="83">
        <v>26</v>
      </c>
      <c r="J797" s="83">
        <v>34.4</v>
      </c>
      <c r="K797" s="84">
        <v>0.249</v>
      </c>
      <c r="L797" s="89">
        <v>0.01</v>
      </c>
      <c r="M797" s="83" t="s">
        <v>235</v>
      </c>
    </row>
    <row r="798" spans="1:13" x14ac:dyDescent="0.25">
      <c r="A798" s="82">
        <v>2.8285</v>
      </c>
      <c r="B798" s="90">
        <v>-111.59</v>
      </c>
      <c r="C798" s="91">
        <v>42.786000000000001</v>
      </c>
      <c r="D798" s="88">
        <v>7</v>
      </c>
      <c r="E798" s="92">
        <v>1980</v>
      </c>
      <c r="F798" s="83">
        <v>10</v>
      </c>
      <c r="G798" s="83">
        <v>28</v>
      </c>
      <c r="H798" s="83">
        <v>22</v>
      </c>
      <c r="I798" s="83">
        <v>56</v>
      </c>
      <c r="J798" s="83">
        <v>10.9</v>
      </c>
      <c r="K798" s="84">
        <v>0.249</v>
      </c>
      <c r="L798" s="89">
        <v>0.01</v>
      </c>
      <c r="M798" s="83" t="s">
        <v>235</v>
      </c>
    </row>
    <row r="799" spans="1:13" x14ac:dyDescent="0.25">
      <c r="A799" s="82">
        <v>2.9867000000000004</v>
      </c>
      <c r="B799" s="90">
        <v>-111.69499999999999</v>
      </c>
      <c r="C799" s="91">
        <v>41.768000000000001</v>
      </c>
      <c r="D799" s="88">
        <v>8</v>
      </c>
      <c r="E799" s="92">
        <v>1980</v>
      </c>
      <c r="F799" s="83">
        <v>10</v>
      </c>
      <c r="G799" s="83">
        <v>29</v>
      </c>
      <c r="H799" s="83">
        <v>7</v>
      </c>
      <c r="I799" s="83">
        <v>30</v>
      </c>
      <c r="J799" s="83">
        <v>54.6</v>
      </c>
      <c r="K799" s="84">
        <v>0.249</v>
      </c>
      <c r="L799" s="89">
        <v>0.01</v>
      </c>
      <c r="M799" s="83" t="s">
        <v>235</v>
      </c>
    </row>
    <row r="800" spans="1:13" x14ac:dyDescent="0.25">
      <c r="A800" s="82">
        <v>3.2240000000000002</v>
      </c>
      <c r="B800" s="90">
        <v>-111.241</v>
      </c>
      <c r="C800" s="91">
        <v>42.79</v>
      </c>
      <c r="D800" s="88">
        <v>7</v>
      </c>
      <c r="E800" s="92">
        <v>1980</v>
      </c>
      <c r="F800" s="83">
        <v>11</v>
      </c>
      <c r="G800" s="83">
        <v>13</v>
      </c>
      <c r="H800" s="83">
        <v>0</v>
      </c>
      <c r="I800" s="83">
        <v>21</v>
      </c>
      <c r="J800" s="83">
        <v>23.9</v>
      </c>
      <c r="K800" s="84">
        <v>0.249</v>
      </c>
      <c r="L800" s="89">
        <v>0.01</v>
      </c>
      <c r="M800" s="83" t="s">
        <v>235</v>
      </c>
    </row>
    <row r="801" spans="1:13" x14ac:dyDescent="0.25">
      <c r="A801" s="82">
        <v>2.9076</v>
      </c>
      <c r="B801" s="90">
        <v>-111.346</v>
      </c>
      <c r="C801" s="91">
        <v>42.786000000000001</v>
      </c>
      <c r="D801" s="88">
        <v>7</v>
      </c>
      <c r="E801" s="92">
        <v>1980</v>
      </c>
      <c r="F801" s="83">
        <v>11</v>
      </c>
      <c r="G801" s="83">
        <v>19</v>
      </c>
      <c r="H801" s="83">
        <v>19</v>
      </c>
      <c r="I801" s="83">
        <v>19</v>
      </c>
      <c r="J801" s="83">
        <v>20.6</v>
      </c>
      <c r="K801" s="84">
        <v>0.249</v>
      </c>
      <c r="L801" s="89">
        <v>0.01</v>
      </c>
      <c r="M801" s="83" t="s">
        <v>235</v>
      </c>
    </row>
    <row r="802" spans="1:13" x14ac:dyDescent="0.25">
      <c r="A802" s="82">
        <v>3.1448999999999998</v>
      </c>
      <c r="B802" s="90">
        <v>-111.07899999999999</v>
      </c>
      <c r="C802" s="91">
        <v>39.090000000000003</v>
      </c>
      <c r="D802" s="88">
        <v>7</v>
      </c>
      <c r="E802" s="92">
        <v>1980</v>
      </c>
      <c r="F802" s="83">
        <v>11</v>
      </c>
      <c r="G802" s="83">
        <v>24</v>
      </c>
      <c r="H802" s="83">
        <v>16</v>
      </c>
      <c r="I802" s="83">
        <v>26</v>
      </c>
      <c r="J802" s="83">
        <v>10.5</v>
      </c>
      <c r="K802" s="84">
        <v>0.22900000000000001</v>
      </c>
      <c r="L802" s="89">
        <v>0.01</v>
      </c>
      <c r="M802" s="83" t="s">
        <v>235</v>
      </c>
    </row>
    <row r="803" spans="1:13" x14ac:dyDescent="0.25">
      <c r="A803" s="82">
        <v>2.8285</v>
      </c>
      <c r="B803" s="90">
        <v>-112.675</v>
      </c>
      <c r="C803" s="91">
        <v>41.89</v>
      </c>
      <c r="D803" s="88">
        <v>2</v>
      </c>
      <c r="E803" s="92">
        <v>1980</v>
      </c>
      <c r="F803" s="83">
        <v>12</v>
      </c>
      <c r="G803" s="83">
        <v>19</v>
      </c>
      <c r="H803" s="83">
        <v>16</v>
      </c>
      <c r="I803" s="83">
        <v>56</v>
      </c>
      <c r="J803" s="83">
        <v>29.9</v>
      </c>
      <c r="K803" s="84">
        <v>0.249</v>
      </c>
      <c r="L803" s="89">
        <v>0.01</v>
      </c>
      <c r="M803" s="83" t="s">
        <v>235</v>
      </c>
    </row>
    <row r="804" spans="1:13" x14ac:dyDescent="0.25">
      <c r="A804" s="82">
        <v>2.9076</v>
      </c>
      <c r="B804" s="90">
        <v>-114.16</v>
      </c>
      <c r="C804" s="91">
        <v>40.415999999999997</v>
      </c>
      <c r="D804" s="88">
        <v>7</v>
      </c>
      <c r="E804" s="92">
        <v>1980</v>
      </c>
      <c r="F804" s="83">
        <v>12</v>
      </c>
      <c r="G804" s="83">
        <v>21</v>
      </c>
      <c r="H804" s="83">
        <v>7</v>
      </c>
      <c r="I804" s="83">
        <v>47</v>
      </c>
      <c r="J804" s="83">
        <v>31.9</v>
      </c>
      <c r="K804" s="84">
        <v>0.22900000000000001</v>
      </c>
      <c r="L804" s="89">
        <v>0.01</v>
      </c>
      <c r="M804" s="83" t="s">
        <v>235</v>
      </c>
    </row>
    <row r="805" spans="1:13" x14ac:dyDescent="0.25">
      <c r="A805" s="82">
        <v>3.4613</v>
      </c>
      <c r="B805" s="90">
        <v>-113.08199999999999</v>
      </c>
      <c r="C805" s="91">
        <v>37.445</v>
      </c>
      <c r="D805" s="88">
        <v>1</v>
      </c>
      <c r="E805" s="92">
        <v>1980</v>
      </c>
      <c r="F805" s="83">
        <v>12</v>
      </c>
      <c r="G805" s="83">
        <v>21</v>
      </c>
      <c r="H805" s="83">
        <v>18</v>
      </c>
      <c r="I805" s="83">
        <v>25</v>
      </c>
      <c r="J805" s="83">
        <v>9.1</v>
      </c>
      <c r="K805" s="84">
        <v>0.22900000000000001</v>
      </c>
      <c r="L805" s="89">
        <v>0.01</v>
      </c>
      <c r="M805" s="83" t="s">
        <v>235</v>
      </c>
    </row>
    <row r="806" spans="1:13" x14ac:dyDescent="0.25">
      <c r="A806" s="82">
        <v>3.2240000000000002</v>
      </c>
      <c r="B806" s="90">
        <v>-113.117</v>
      </c>
      <c r="C806" s="91">
        <v>37.514000000000003</v>
      </c>
      <c r="D806" s="88">
        <v>3</v>
      </c>
      <c r="E806" s="92">
        <v>1980</v>
      </c>
      <c r="F806" s="83">
        <v>12</v>
      </c>
      <c r="G806" s="83">
        <v>27</v>
      </c>
      <c r="H806" s="83">
        <v>4</v>
      </c>
      <c r="I806" s="83">
        <v>34</v>
      </c>
      <c r="J806" s="83">
        <v>15.5</v>
      </c>
      <c r="K806" s="84">
        <v>0.22900000000000001</v>
      </c>
      <c r="L806" s="89">
        <v>0.01</v>
      </c>
      <c r="M806" s="83" t="s">
        <v>235</v>
      </c>
    </row>
    <row r="807" spans="1:13" x14ac:dyDescent="0.25">
      <c r="A807" s="82">
        <v>3.0657999999999999</v>
      </c>
      <c r="B807" s="90">
        <v>-113.095</v>
      </c>
      <c r="C807" s="91">
        <v>37.49</v>
      </c>
      <c r="D807" s="88">
        <v>2</v>
      </c>
      <c r="E807" s="92">
        <v>1980</v>
      </c>
      <c r="F807" s="83">
        <v>12</v>
      </c>
      <c r="G807" s="83">
        <v>27</v>
      </c>
      <c r="H807" s="83">
        <v>18</v>
      </c>
      <c r="I807" s="83">
        <v>9</v>
      </c>
      <c r="J807" s="83">
        <v>22</v>
      </c>
      <c r="K807" s="84">
        <v>0.22900000000000001</v>
      </c>
      <c r="L807" s="89">
        <v>0.01</v>
      </c>
      <c r="M807" s="83" t="s">
        <v>235</v>
      </c>
    </row>
    <row r="808" spans="1:13" x14ac:dyDescent="0.25">
      <c r="A808" s="82">
        <v>3.3031000000000001</v>
      </c>
      <c r="B808" s="90">
        <v>-113.08199999999999</v>
      </c>
      <c r="C808" s="91">
        <v>37.454999999999998</v>
      </c>
      <c r="D808" s="88">
        <v>1</v>
      </c>
      <c r="E808" s="92">
        <v>1980</v>
      </c>
      <c r="F808" s="83">
        <v>12</v>
      </c>
      <c r="G808" s="83">
        <v>29</v>
      </c>
      <c r="H808" s="83">
        <v>7</v>
      </c>
      <c r="I808" s="83">
        <v>12</v>
      </c>
      <c r="J808" s="83">
        <v>52.5</v>
      </c>
      <c r="K808" s="84">
        <v>0.22900000000000001</v>
      </c>
      <c r="L808" s="89">
        <v>0.01</v>
      </c>
      <c r="M808" s="83" t="s">
        <v>235</v>
      </c>
    </row>
    <row r="809" spans="1:13" x14ac:dyDescent="0.25">
      <c r="A809" s="82">
        <v>2.68885</v>
      </c>
      <c r="B809" s="90">
        <v>-113.11199999999999</v>
      </c>
      <c r="C809" s="91">
        <v>37.451999999999998</v>
      </c>
      <c r="D809" s="88">
        <v>2</v>
      </c>
      <c r="E809" s="92">
        <v>1981</v>
      </c>
      <c r="F809" s="83">
        <v>1</v>
      </c>
      <c r="G809" s="83">
        <v>16</v>
      </c>
      <c r="H809" s="83">
        <v>10</v>
      </c>
      <c r="I809" s="83">
        <v>26</v>
      </c>
      <c r="J809" s="83">
        <v>30.3</v>
      </c>
      <c r="K809" s="84">
        <v>0.22500000000000001</v>
      </c>
      <c r="L809" s="89">
        <v>0.01</v>
      </c>
      <c r="M809" s="83" t="s">
        <v>235</v>
      </c>
    </row>
    <row r="810" spans="1:13" x14ac:dyDescent="0.25">
      <c r="A810" s="82">
        <v>2.5959499999999998</v>
      </c>
      <c r="B810" s="90">
        <v>-113.09399999999999</v>
      </c>
      <c r="C810" s="91">
        <v>37.457000000000001</v>
      </c>
      <c r="D810" s="88">
        <v>1</v>
      </c>
      <c r="E810" s="92">
        <v>1981</v>
      </c>
      <c r="F810" s="83">
        <v>1</v>
      </c>
      <c r="G810" s="83">
        <v>16</v>
      </c>
      <c r="H810" s="83">
        <v>14</v>
      </c>
      <c r="I810" s="83">
        <v>50</v>
      </c>
      <c r="J810" s="83">
        <v>45.8</v>
      </c>
      <c r="K810" s="84">
        <v>0.22500000000000001</v>
      </c>
      <c r="L810" s="89">
        <v>0.01</v>
      </c>
      <c r="M810" s="83" t="s">
        <v>235</v>
      </c>
    </row>
    <row r="811" spans="1:13" x14ac:dyDescent="0.25">
      <c r="A811" s="82">
        <v>2.5309200000000001</v>
      </c>
      <c r="B811" s="90">
        <v>-113.11799999999999</v>
      </c>
      <c r="C811" s="91">
        <v>37.536999999999999</v>
      </c>
      <c r="D811" s="88">
        <v>3</v>
      </c>
      <c r="E811" s="92">
        <v>1981</v>
      </c>
      <c r="F811" s="83">
        <v>1</v>
      </c>
      <c r="G811" s="83">
        <v>18</v>
      </c>
      <c r="H811" s="83">
        <v>5</v>
      </c>
      <c r="I811" s="83">
        <v>56</v>
      </c>
      <c r="J811" s="83">
        <v>21.7</v>
      </c>
      <c r="K811" s="84">
        <v>0.22500000000000001</v>
      </c>
      <c r="L811" s="89">
        <v>0.01</v>
      </c>
      <c r="M811" s="83" t="s">
        <v>235</v>
      </c>
    </row>
    <row r="812" spans="1:13" x14ac:dyDescent="0.25">
      <c r="A812" s="82">
        <v>3.2183800000000002</v>
      </c>
      <c r="B812" s="90">
        <v>-113.265</v>
      </c>
      <c r="C812" s="91">
        <v>37.564999999999998</v>
      </c>
      <c r="D812" s="88">
        <v>1</v>
      </c>
      <c r="E812" s="92">
        <v>1981</v>
      </c>
      <c r="F812" s="83">
        <v>2</v>
      </c>
      <c r="G812" s="83">
        <v>1</v>
      </c>
      <c r="H812" s="83">
        <v>2</v>
      </c>
      <c r="I812" s="83">
        <v>21</v>
      </c>
      <c r="J812" s="83">
        <v>47.7</v>
      </c>
      <c r="K812" s="84">
        <v>0.22500000000000001</v>
      </c>
      <c r="L812" s="89">
        <v>0.01</v>
      </c>
      <c r="M812" s="83" t="s">
        <v>235</v>
      </c>
    </row>
    <row r="813" spans="1:13" x14ac:dyDescent="0.25">
      <c r="A813" s="82">
        <v>2.9396800000000001</v>
      </c>
      <c r="B813" s="90">
        <v>-113.271</v>
      </c>
      <c r="C813" s="91">
        <v>37.555</v>
      </c>
      <c r="D813" s="88">
        <v>1</v>
      </c>
      <c r="E813" s="92">
        <v>1981</v>
      </c>
      <c r="F813" s="83">
        <v>2</v>
      </c>
      <c r="G813" s="83">
        <v>5</v>
      </c>
      <c r="H813" s="83">
        <v>14</v>
      </c>
      <c r="I813" s="83">
        <v>32</v>
      </c>
      <c r="J813" s="83">
        <v>44.7</v>
      </c>
      <c r="K813" s="84">
        <v>0.22500000000000001</v>
      </c>
      <c r="L813" s="89">
        <v>0.01</v>
      </c>
      <c r="M813" s="83" t="s">
        <v>235</v>
      </c>
    </row>
    <row r="814" spans="1:13" x14ac:dyDescent="0.25">
      <c r="A814" s="82">
        <v>3.2951899999999998</v>
      </c>
      <c r="B814" s="90">
        <v>-111.36</v>
      </c>
      <c r="C814" s="91">
        <v>43.12</v>
      </c>
      <c r="D814" s="88">
        <v>5</v>
      </c>
      <c r="E814" s="92">
        <v>1981</v>
      </c>
      <c r="F814" s="83">
        <v>2</v>
      </c>
      <c r="G814" s="83">
        <v>9</v>
      </c>
      <c r="H814" s="83">
        <v>22</v>
      </c>
      <c r="I814" s="83">
        <v>53</v>
      </c>
      <c r="J814" s="83">
        <v>36.700000000000003</v>
      </c>
      <c r="K814" s="84">
        <v>0.23</v>
      </c>
      <c r="L814" s="89">
        <v>0.01</v>
      </c>
      <c r="M814" s="83" t="s">
        <v>235</v>
      </c>
    </row>
    <row r="815" spans="1:13" x14ac:dyDescent="0.25">
      <c r="A815" s="82">
        <v>3.9684483492523821</v>
      </c>
      <c r="B815" s="90">
        <v>-111.73699999999999</v>
      </c>
      <c r="C815" s="91">
        <v>40.322000000000003</v>
      </c>
      <c r="D815" s="88">
        <v>0</v>
      </c>
      <c r="E815" s="92">
        <v>1981</v>
      </c>
      <c r="F815" s="83">
        <v>2</v>
      </c>
      <c r="G815" s="83">
        <v>20</v>
      </c>
      <c r="H815" s="83">
        <v>9</v>
      </c>
      <c r="I815" s="83">
        <v>13</v>
      </c>
      <c r="J815" s="83">
        <v>0.9</v>
      </c>
      <c r="K815" s="84">
        <v>0.18862489918550107</v>
      </c>
      <c r="L815" s="89">
        <v>0.01</v>
      </c>
      <c r="M815" s="83" t="s">
        <v>236</v>
      </c>
    </row>
    <row r="816" spans="1:13" x14ac:dyDescent="0.25">
      <c r="A816" s="82">
        <v>3.1369899999999999</v>
      </c>
      <c r="B816" s="90">
        <v>-114.842</v>
      </c>
      <c r="C816" s="91">
        <v>36.030999999999999</v>
      </c>
      <c r="D816" s="88">
        <v>2</v>
      </c>
      <c r="E816" s="92">
        <v>1981</v>
      </c>
      <c r="F816" s="83">
        <v>3</v>
      </c>
      <c r="G816" s="83">
        <v>12</v>
      </c>
      <c r="H816" s="83">
        <v>17</v>
      </c>
      <c r="I816" s="83">
        <v>28</v>
      </c>
      <c r="J816" s="83">
        <v>8.8000000000000007</v>
      </c>
      <c r="K816" s="84">
        <v>0.23</v>
      </c>
      <c r="L816" s="89">
        <v>0.01</v>
      </c>
      <c r="M816" s="83" t="s">
        <v>235</v>
      </c>
    </row>
    <row r="817" spans="1:13" x14ac:dyDescent="0.25">
      <c r="A817" s="82">
        <v>3.2951899999999998</v>
      </c>
      <c r="B817" s="90">
        <v>-111.11</v>
      </c>
      <c r="C817" s="91">
        <v>43.36</v>
      </c>
      <c r="D817" s="88">
        <v>5</v>
      </c>
      <c r="E817" s="92">
        <v>1981</v>
      </c>
      <c r="F817" s="83">
        <v>3</v>
      </c>
      <c r="G817" s="83">
        <v>26</v>
      </c>
      <c r="H817" s="83">
        <v>0</v>
      </c>
      <c r="I817" s="83">
        <v>21</v>
      </c>
      <c r="J817" s="83">
        <v>28.2</v>
      </c>
      <c r="K817" s="84">
        <v>0.23</v>
      </c>
      <c r="L817" s="89">
        <v>0.01</v>
      </c>
      <c r="M817" s="83" t="s">
        <v>235</v>
      </c>
    </row>
    <row r="818" spans="1:13" x14ac:dyDescent="0.25">
      <c r="A818" s="82">
        <v>2.89323</v>
      </c>
      <c r="B818" s="90">
        <v>-111.044</v>
      </c>
      <c r="C818" s="91">
        <v>41.691000000000003</v>
      </c>
      <c r="D818" s="88">
        <v>0</v>
      </c>
      <c r="E818" s="92">
        <v>1981</v>
      </c>
      <c r="F818" s="83">
        <v>3</v>
      </c>
      <c r="G818" s="83">
        <v>31</v>
      </c>
      <c r="H818" s="83">
        <v>20</v>
      </c>
      <c r="I818" s="83">
        <v>40</v>
      </c>
      <c r="J818" s="83">
        <v>45.5</v>
      </c>
      <c r="K818" s="84">
        <v>0.22500000000000001</v>
      </c>
      <c r="L818" s="89">
        <v>0.01</v>
      </c>
      <c r="M818" s="83" t="s">
        <v>235</v>
      </c>
    </row>
    <row r="819" spans="1:13" x14ac:dyDescent="0.25">
      <c r="A819" s="82">
        <v>2.5866600000000002</v>
      </c>
      <c r="B819" s="90">
        <v>-112.452</v>
      </c>
      <c r="C819" s="91">
        <v>41.862000000000002</v>
      </c>
      <c r="D819" s="88">
        <v>3</v>
      </c>
      <c r="E819" s="92">
        <v>1981</v>
      </c>
      <c r="F819" s="83">
        <v>4</v>
      </c>
      <c r="G819" s="83">
        <v>3</v>
      </c>
      <c r="H819" s="83">
        <v>0</v>
      </c>
      <c r="I819" s="83">
        <v>5</v>
      </c>
      <c r="J819" s="83">
        <v>44.3</v>
      </c>
      <c r="K819" s="84">
        <v>0.22500000000000001</v>
      </c>
      <c r="L819" s="89">
        <v>0.01</v>
      </c>
      <c r="M819" s="83" t="s">
        <v>235</v>
      </c>
    </row>
    <row r="820" spans="1:13" x14ac:dyDescent="0.25">
      <c r="A820" s="82">
        <v>2.70743</v>
      </c>
      <c r="B820" s="90">
        <v>-113.29900000000001</v>
      </c>
      <c r="C820" s="91">
        <v>37.598999999999997</v>
      </c>
      <c r="D820" s="88">
        <v>1</v>
      </c>
      <c r="E820" s="92">
        <v>1981</v>
      </c>
      <c r="F820" s="83">
        <v>4</v>
      </c>
      <c r="G820" s="83">
        <v>6</v>
      </c>
      <c r="H820" s="83">
        <v>20</v>
      </c>
      <c r="I820" s="83">
        <v>38</v>
      </c>
      <c r="J820" s="83">
        <v>28.7</v>
      </c>
      <c r="K820" s="84">
        <v>0.22500000000000001</v>
      </c>
      <c r="L820" s="89">
        <v>0.01</v>
      </c>
      <c r="M820" s="83" t="s">
        <v>235</v>
      </c>
    </row>
    <row r="821" spans="1:13" x14ac:dyDescent="0.25">
      <c r="A821" s="82">
        <v>2.6331099999999998</v>
      </c>
      <c r="B821" s="90">
        <v>-112.681</v>
      </c>
      <c r="C821" s="91">
        <v>41.856999999999999</v>
      </c>
      <c r="D821" s="88">
        <v>3</v>
      </c>
      <c r="E821" s="92">
        <v>1981</v>
      </c>
      <c r="F821" s="83">
        <v>4</v>
      </c>
      <c r="G821" s="83">
        <v>11</v>
      </c>
      <c r="H821" s="83">
        <v>5</v>
      </c>
      <c r="I821" s="83">
        <v>19</v>
      </c>
      <c r="J821" s="83">
        <v>48.6</v>
      </c>
      <c r="K821" s="84">
        <v>0.22500000000000001</v>
      </c>
      <c r="L821" s="89">
        <v>0.01</v>
      </c>
      <c r="M821" s="83" t="s">
        <v>235</v>
      </c>
    </row>
    <row r="822" spans="1:13" x14ac:dyDescent="0.25">
      <c r="A822" s="82">
        <v>2.50305</v>
      </c>
      <c r="B822" s="90">
        <v>-113.268</v>
      </c>
      <c r="C822" s="91">
        <v>37.582000000000001</v>
      </c>
      <c r="D822" s="88">
        <v>1</v>
      </c>
      <c r="E822" s="92">
        <v>1981</v>
      </c>
      <c r="F822" s="83">
        <v>4</v>
      </c>
      <c r="G822" s="83">
        <v>11</v>
      </c>
      <c r="H822" s="83">
        <v>7</v>
      </c>
      <c r="I822" s="83">
        <v>37</v>
      </c>
      <c r="J822" s="83">
        <v>57.9</v>
      </c>
      <c r="K822" s="84">
        <v>0.22500000000000001</v>
      </c>
      <c r="L822" s="89">
        <v>0.01</v>
      </c>
      <c r="M822" s="83" t="s">
        <v>235</v>
      </c>
    </row>
    <row r="823" spans="1:13" x14ac:dyDescent="0.25">
      <c r="A823" s="82">
        <v>2.9954200000000002</v>
      </c>
      <c r="B823" s="90">
        <v>-112.67700000000001</v>
      </c>
      <c r="C823" s="91">
        <v>41.857999999999997</v>
      </c>
      <c r="D823" s="88">
        <v>0</v>
      </c>
      <c r="E823" s="92">
        <v>1981</v>
      </c>
      <c r="F823" s="83">
        <v>4</v>
      </c>
      <c r="G823" s="83">
        <v>11</v>
      </c>
      <c r="H823" s="83">
        <v>8</v>
      </c>
      <c r="I823" s="83">
        <v>8</v>
      </c>
      <c r="J823" s="83">
        <v>2.2999999999999998</v>
      </c>
      <c r="K823" s="84">
        <v>0.22500000000000001</v>
      </c>
      <c r="L823" s="89">
        <v>0.01</v>
      </c>
      <c r="M823" s="83" t="s">
        <v>235</v>
      </c>
    </row>
    <row r="824" spans="1:13" x14ac:dyDescent="0.25">
      <c r="A824" s="82">
        <v>2.7445900000000001</v>
      </c>
      <c r="B824" s="90">
        <v>-113.289</v>
      </c>
      <c r="C824" s="91">
        <v>37.591999999999999</v>
      </c>
      <c r="D824" s="88">
        <v>0</v>
      </c>
      <c r="E824" s="92">
        <v>1981</v>
      </c>
      <c r="F824" s="83">
        <v>4</v>
      </c>
      <c r="G824" s="83">
        <v>23</v>
      </c>
      <c r="H824" s="83">
        <v>2</v>
      </c>
      <c r="I824" s="83">
        <v>54</v>
      </c>
      <c r="J824" s="83">
        <v>54</v>
      </c>
      <c r="K824" s="84">
        <v>0.22500000000000001</v>
      </c>
      <c r="L824" s="89">
        <v>0.01</v>
      </c>
      <c r="M824" s="83" t="s">
        <v>235</v>
      </c>
    </row>
    <row r="825" spans="1:13" x14ac:dyDescent="0.25">
      <c r="A825" s="82">
        <v>2.7724600000000001</v>
      </c>
      <c r="B825" s="90">
        <v>-113.26900000000001</v>
      </c>
      <c r="C825" s="91">
        <v>37.594999999999999</v>
      </c>
      <c r="D825" s="88">
        <v>2</v>
      </c>
      <c r="E825" s="92">
        <v>1981</v>
      </c>
      <c r="F825" s="83">
        <v>4</v>
      </c>
      <c r="G825" s="83">
        <v>23</v>
      </c>
      <c r="H825" s="83">
        <v>6</v>
      </c>
      <c r="I825" s="83">
        <v>32</v>
      </c>
      <c r="J825" s="83">
        <v>18.8</v>
      </c>
      <c r="K825" s="84">
        <v>0.22500000000000001</v>
      </c>
      <c r="L825" s="89">
        <v>0.01</v>
      </c>
      <c r="M825" s="83" t="s">
        <v>235</v>
      </c>
    </row>
    <row r="826" spans="1:13" x14ac:dyDescent="0.25">
      <c r="A826" s="82">
        <v>2.72601</v>
      </c>
      <c r="B826" s="90">
        <v>-113.261</v>
      </c>
      <c r="C826" s="91">
        <v>37.6</v>
      </c>
      <c r="D826" s="88">
        <v>1</v>
      </c>
      <c r="E826" s="92">
        <v>1981</v>
      </c>
      <c r="F826" s="83">
        <v>4</v>
      </c>
      <c r="G826" s="83">
        <v>23</v>
      </c>
      <c r="H826" s="83">
        <v>7</v>
      </c>
      <c r="I826" s="83">
        <v>56</v>
      </c>
      <c r="J826" s="83">
        <v>47</v>
      </c>
      <c r="K826" s="84">
        <v>0.22500000000000001</v>
      </c>
      <c r="L826" s="89">
        <v>0.01</v>
      </c>
      <c r="M826" s="83" t="s">
        <v>235</v>
      </c>
    </row>
    <row r="827" spans="1:13" x14ac:dyDescent="0.25">
      <c r="A827" s="82">
        <v>3.583672062303791</v>
      </c>
      <c r="B827" s="90">
        <v>-110.65300000000001</v>
      </c>
      <c r="C827" s="91">
        <v>43.411000000000001</v>
      </c>
      <c r="D827" s="88">
        <v>3</v>
      </c>
      <c r="E827" s="92">
        <v>1981</v>
      </c>
      <c r="F827" s="83">
        <v>5</v>
      </c>
      <c r="G827" s="83">
        <v>6</v>
      </c>
      <c r="H827" s="83">
        <v>19</v>
      </c>
      <c r="I827" s="83">
        <v>26</v>
      </c>
      <c r="J827" s="83">
        <v>2.7</v>
      </c>
      <c r="K827" s="84">
        <v>0.16083765575665815</v>
      </c>
      <c r="L827" s="89">
        <v>0.01</v>
      </c>
      <c r="M827" s="83" t="s">
        <v>236</v>
      </c>
    </row>
    <row r="828" spans="1:13" x14ac:dyDescent="0.25">
      <c r="A828" s="82">
        <v>3.3742900000000002</v>
      </c>
      <c r="B828" s="90">
        <v>-111.73</v>
      </c>
      <c r="C828" s="91">
        <v>42.59</v>
      </c>
      <c r="D828" s="88">
        <v>5</v>
      </c>
      <c r="E828" s="92">
        <v>1981</v>
      </c>
      <c r="F828" s="83">
        <v>5</v>
      </c>
      <c r="G828" s="83">
        <v>27</v>
      </c>
      <c r="H828" s="83">
        <v>5</v>
      </c>
      <c r="I828" s="83">
        <v>46</v>
      </c>
      <c r="J828" s="83">
        <v>15.9</v>
      </c>
      <c r="K828" s="84">
        <v>0.23</v>
      </c>
      <c r="L828" s="89">
        <v>0.01</v>
      </c>
      <c r="M828" s="83" t="s">
        <v>235</v>
      </c>
    </row>
    <row r="829" spans="1:13" x14ac:dyDescent="0.25">
      <c r="A829" s="82">
        <v>3.1069</v>
      </c>
      <c r="B829" s="90">
        <v>-110.34099999999999</v>
      </c>
      <c r="C829" s="91">
        <v>36.713999999999999</v>
      </c>
      <c r="D829" s="88">
        <v>0</v>
      </c>
      <c r="E829" s="92">
        <v>1981</v>
      </c>
      <c r="F829" s="83">
        <v>5</v>
      </c>
      <c r="G829" s="83">
        <v>29</v>
      </c>
      <c r="H829" s="83">
        <v>3</v>
      </c>
      <c r="I829" s="83">
        <v>9</v>
      </c>
      <c r="J829" s="83">
        <v>0.1</v>
      </c>
      <c r="K829" s="84">
        <v>0.22500000000000001</v>
      </c>
      <c r="L829" s="89">
        <v>0.01</v>
      </c>
      <c r="M829" s="83" t="s">
        <v>235</v>
      </c>
    </row>
    <row r="830" spans="1:13" x14ac:dyDescent="0.25">
      <c r="A830" s="82">
        <v>2.5402100000000001</v>
      </c>
      <c r="B830" s="90">
        <v>-111.514</v>
      </c>
      <c r="C830" s="91">
        <v>38.770000000000003</v>
      </c>
      <c r="D830" s="88">
        <v>2</v>
      </c>
      <c r="E830" s="92">
        <v>1981</v>
      </c>
      <c r="F830" s="83">
        <v>6</v>
      </c>
      <c r="G830" s="83">
        <v>9</v>
      </c>
      <c r="H830" s="83">
        <v>16</v>
      </c>
      <c r="I830" s="83">
        <v>0</v>
      </c>
      <c r="J830" s="83">
        <v>35.9</v>
      </c>
      <c r="K830" s="84">
        <v>0.22500000000000001</v>
      </c>
      <c r="L830" s="89">
        <v>0.01</v>
      </c>
      <c r="M830" s="83" t="s">
        <v>235</v>
      </c>
    </row>
    <row r="831" spans="1:13" x14ac:dyDescent="0.25">
      <c r="A831" s="82">
        <v>2.5309200000000001</v>
      </c>
      <c r="B831" s="90">
        <v>-113.12</v>
      </c>
      <c r="C831" s="91">
        <v>37.816000000000003</v>
      </c>
      <c r="D831" s="88">
        <v>0</v>
      </c>
      <c r="E831" s="92">
        <v>1981</v>
      </c>
      <c r="F831" s="83">
        <v>6</v>
      </c>
      <c r="G831" s="83">
        <v>27</v>
      </c>
      <c r="H831" s="83">
        <v>7</v>
      </c>
      <c r="I831" s="83">
        <v>45</v>
      </c>
      <c r="J831" s="83">
        <v>10</v>
      </c>
      <c r="K831" s="84">
        <v>0.22500000000000001</v>
      </c>
      <c r="L831" s="89">
        <v>0.01</v>
      </c>
      <c r="M831" s="83" t="s">
        <v>235</v>
      </c>
    </row>
    <row r="832" spans="1:13" x14ac:dyDescent="0.25">
      <c r="A832" s="82">
        <v>2.52163</v>
      </c>
      <c r="B832" s="90">
        <v>-113.328</v>
      </c>
      <c r="C832" s="91">
        <v>37.316000000000003</v>
      </c>
      <c r="D832" s="88">
        <v>1</v>
      </c>
      <c r="E832" s="92">
        <v>1981</v>
      </c>
      <c r="F832" s="83">
        <v>7</v>
      </c>
      <c r="G832" s="83">
        <v>5</v>
      </c>
      <c r="H832" s="83">
        <v>9</v>
      </c>
      <c r="I832" s="83">
        <v>28</v>
      </c>
      <c r="J832" s="83">
        <v>43.4</v>
      </c>
      <c r="K832" s="84">
        <v>0.22500000000000001</v>
      </c>
      <c r="L832" s="89">
        <v>0.01</v>
      </c>
      <c r="M832" s="83" t="s">
        <v>235</v>
      </c>
    </row>
    <row r="833" spans="1:13" x14ac:dyDescent="0.25">
      <c r="A833" s="82">
        <v>2.9954200000000002</v>
      </c>
      <c r="B833" s="90">
        <v>-110.33799999999999</v>
      </c>
      <c r="C833" s="91">
        <v>36.81</v>
      </c>
      <c r="D833" s="88">
        <v>0</v>
      </c>
      <c r="E833" s="92">
        <v>1981</v>
      </c>
      <c r="F833" s="83">
        <v>7</v>
      </c>
      <c r="G833" s="83">
        <v>14</v>
      </c>
      <c r="H833" s="83">
        <v>19</v>
      </c>
      <c r="I833" s="83">
        <v>29</v>
      </c>
      <c r="J833" s="83">
        <v>50.4</v>
      </c>
      <c r="K833" s="84">
        <v>0.22500000000000001</v>
      </c>
      <c r="L833" s="89">
        <v>0.01</v>
      </c>
      <c r="M833" s="83" t="s">
        <v>235</v>
      </c>
    </row>
    <row r="834" spans="1:13" x14ac:dyDescent="0.25">
      <c r="A834" s="82">
        <v>2.69814</v>
      </c>
      <c r="B834" s="90">
        <v>-109.465</v>
      </c>
      <c r="C834" s="91">
        <v>39.591000000000001</v>
      </c>
      <c r="D834" s="88">
        <v>0</v>
      </c>
      <c r="E834" s="92">
        <v>1981</v>
      </c>
      <c r="F834" s="83">
        <v>8</v>
      </c>
      <c r="G834" s="83">
        <v>7</v>
      </c>
      <c r="H834" s="83">
        <v>19</v>
      </c>
      <c r="I834" s="83">
        <v>47</v>
      </c>
      <c r="J834" s="83">
        <v>18.899999999999999</v>
      </c>
      <c r="K834" s="84">
        <v>0.22500000000000001</v>
      </c>
      <c r="L834" s="89">
        <v>0.01</v>
      </c>
      <c r="M834" s="83" t="s">
        <v>235</v>
      </c>
    </row>
    <row r="835" spans="1:13" x14ac:dyDescent="0.25">
      <c r="A835" s="82">
        <v>3.1069</v>
      </c>
      <c r="B835" s="90">
        <v>-112.80500000000001</v>
      </c>
      <c r="C835" s="91">
        <v>38.054000000000002</v>
      </c>
      <c r="D835" s="88">
        <v>1</v>
      </c>
      <c r="E835" s="92">
        <v>1981</v>
      </c>
      <c r="F835" s="83">
        <v>8</v>
      </c>
      <c r="G835" s="83">
        <v>8</v>
      </c>
      <c r="H835" s="83">
        <v>6</v>
      </c>
      <c r="I835" s="83">
        <v>20</v>
      </c>
      <c r="J835" s="83">
        <v>16.899999999999999</v>
      </c>
      <c r="K835" s="84">
        <v>0.22500000000000001</v>
      </c>
      <c r="L835" s="89">
        <v>0.01</v>
      </c>
      <c r="M835" s="83" t="s">
        <v>235</v>
      </c>
    </row>
    <row r="836" spans="1:13" x14ac:dyDescent="0.25">
      <c r="A836" s="82">
        <v>2.5866600000000002</v>
      </c>
      <c r="B836" s="90">
        <v>-112.79300000000001</v>
      </c>
      <c r="C836" s="91">
        <v>38.063000000000002</v>
      </c>
      <c r="D836" s="88">
        <v>16</v>
      </c>
      <c r="E836" s="92">
        <v>1981</v>
      </c>
      <c r="F836" s="83">
        <v>8</v>
      </c>
      <c r="G836" s="83">
        <v>12</v>
      </c>
      <c r="H836" s="83">
        <v>20</v>
      </c>
      <c r="I836" s="83">
        <v>35</v>
      </c>
      <c r="J836" s="83">
        <v>41.5</v>
      </c>
      <c r="K836" s="84">
        <v>0.22500000000000001</v>
      </c>
      <c r="L836" s="89">
        <v>0.01</v>
      </c>
      <c r="M836" s="83" t="s">
        <v>235</v>
      </c>
    </row>
    <row r="837" spans="1:13" x14ac:dyDescent="0.25">
      <c r="A837" s="82">
        <v>2.6609799999999999</v>
      </c>
      <c r="B837" s="90">
        <v>-112.432</v>
      </c>
      <c r="C837" s="91">
        <v>37.627000000000002</v>
      </c>
      <c r="D837" s="88">
        <v>2</v>
      </c>
      <c r="E837" s="92">
        <v>1981</v>
      </c>
      <c r="F837" s="83">
        <v>8</v>
      </c>
      <c r="G837" s="83">
        <v>27</v>
      </c>
      <c r="H837" s="83">
        <v>19</v>
      </c>
      <c r="I837" s="83">
        <v>1</v>
      </c>
      <c r="J837" s="83">
        <v>52.6</v>
      </c>
      <c r="K837" s="84">
        <v>0.22500000000000001</v>
      </c>
      <c r="L837" s="89">
        <v>0.01</v>
      </c>
      <c r="M837" s="83" t="s">
        <v>235</v>
      </c>
    </row>
    <row r="838" spans="1:13" x14ac:dyDescent="0.25">
      <c r="A838" s="82">
        <v>3.0511599999999999</v>
      </c>
      <c r="B838" s="90">
        <v>-112.926</v>
      </c>
      <c r="C838" s="91">
        <v>37.845999999999997</v>
      </c>
      <c r="D838" s="88">
        <v>2</v>
      </c>
      <c r="E838" s="92">
        <v>1981</v>
      </c>
      <c r="F838" s="83">
        <v>8</v>
      </c>
      <c r="G838" s="83">
        <v>28</v>
      </c>
      <c r="H838" s="83">
        <v>21</v>
      </c>
      <c r="I838" s="83">
        <v>19</v>
      </c>
      <c r="J838" s="83">
        <v>8.4</v>
      </c>
      <c r="K838" s="84">
        <v>0.22500000000000001</v>
      </c>
      <c r="L838" s="89">
        <v>0.01</v>
      </c>
      <c r="M838" s="83" t="s">
        <v>235</v>
      </c>
    </row>
    <row r="839" spans="1:13" x14ac:dyDescent="0.25">
      <c r="A839" s="82">
        <v>2.5959499999999998</v>
      </c>
      <c r="B839" s="90">
        <v>-112.874</v>
      </c>
      <c r="C839" s="91">
        <v>36.67</v>
      </c>
      <c r="D839" s="88">
        <v>10</v>
      </c>
      <c r="E839" s="92">
        <v>1981</v>
      </c>
      <c r="F839" s="83">
        <v>8</v>
      </c>
      <c r="G839" s="83">
        <v>31</v>
      </c>
      <c r="H839" s="83">
        <v>23</v>
      </c>
      <c r="I839" s="83">
        <v>16</v>
      </c>
      <c r="J839" s="83">
        <v>4.4000000000000004</v>
      </c>
      <c r="K839" s="84">
        <v>0.22500000000000001</v>
      </c>
      <c r="L839" s="89">
        <v>0.01</v>
      </c>
      <c r="M839" s="83" t="s">
        <v>235</v>
      </c>
    </row>
    <row r="840" spans="1:13" x14ac:dyDescent="0.25">
      <c r="A840" s="82">
        <v>3.1719300000000001</v>
      </c>
      <c r="B840" s="90">
        <v>-110.56</v>
      </c>
      <c r="C840" s="91">
        <v>37.496000000000002</v>
      </c>
      <c r="D840" s="88">
        <v>1</v>
      </c>
      <c r="E840" s="92">
        <v>1981</v>
      </c>
      <c r="F840" s="83">
        <v>9</v>
      </c>
      <c r="G840" s="83">
        <v>10</v>
      </c>
      <c r="H840" s="83">
        <v>7</v>
      </c>
      <c r="I840" s="83">
        <v>55</v>
      </c>
      <c r="J840" s="83">
        <v>9.6</v>
      </c>
      <c r="K840" s="84">
        <v>0.22500000000000001</v>
      </c>
      <c r="L840" s="89">
        <v>0.01</v>
      </c>
      <c r="M840" s="83" t="s">
        <v>235</v>
      </c>
    </row>
    <row r="841" spans="1:13" x14ac:dyDescent="0.25">
      <c r="A841" s="82">
        <v>3.7797107003139332</v>
      </c>
      <c r="B841" s="90">
        <v>-111.217</v>
      </c>
      <c r="C841" s="91">
        <v>42.539000000000001</v>
      </c>
      <c r="D841" s="88">
        <v>0</v>
      </c>
      <c r="E841" s="92">
        <v>1981</v>
      </c>
      <c r="F841" s="83">
        <v>9</v>
      </c>
      <c r="G841" s="83">
        <v>30</v>
      </c>
      <c r="H841" s="83">
        <v>4</v>
      </c>
      <c r="I841" s="83">
        <v>17</v>
      </c>
      <c r="J841" s="83">
        <v>31.9</v>
      </c>
      <c r="K841" s="84">
        <v>0.16083765575665815</v>
      </c>
      <c r="L841" s="89">
        <v>0.01</v>
      </c>
      <c r="M841" s="83" t="s">
        <v>236</v>
      </c>
    </row>
    <row r="842" spans="1:13" x14ac:dyDescent="0.25">
      <c r="A842" s="82">
        <v>2.6331099999999998</v>
      </c>
      <c r="B842" s="90">
        <v>-112.718</v>
      </c>
      <c r="C842" s="91">
        <v>37.424999999999997</v>
      </c>
      <c r="D842" s="88">
        <v>7</v>
      </c>
      <c r="E842" s="92">
        <v>1981</v>
      </c>
      <c r="F842" s="83">
        <v>9</v>
      </c>
      <c r="G842" s="83">
        <v>30</v>
      </c>
      <c r="H842" s="83">
        <v>8</v>
      </c>
      <c r="I842" s="83">
        <v>51</v>
      </c>
      <c r="J842" s="83">
        <v>55.2</v>
      </c>
      <c r="K842" s="84">
        <v>0.22500000000000001</v>
      </c>
      <c r="L842" s="89">
        <v>0.01</v>
      </c>
      <c r="M842" s="83" t="s">
        <v>235</v>
      </c>
    </row>
    <row r="843" spans="1:13" x14ac:dyDescent="0.25">
      <c r="A843" s="82">
        <v>2.5959499999999998</v>
      </c>
      <c r="B843" s="90">
        <v>-111.364</v>
      </c>
      <c r="C843" s="91">
        <v>42.767000000000003</v>
      </c>
      <c r="D843" s="88">
        <v>0</v>
      </c>
      <c r="E843" s="92">
        <v>1981</v>
      </c>
      <c r="F843" s="83">
        <v>10</v>
      </c>
      <c r="G843" s="83">
        <v>30</v>
      </c>
      <c r="H843" s="83">
        <v>23</v>
      </c>
      <c r="I843" s="83">
        <v>25</v>
      </c>
      <c r="J843" s="83">
        <v>26.6</v>
      </c>
      <c r="K843" s="84">
        <v>0.22500000000000001</v>
      </c>
      <c r="L843" s="89">
        <v>0.01</v>
      </c>
      <c r="M843" s="83" t="s">
        <v>235</v>
      </c>
    </row>
    <row r="844" spans="1:13" x14ac:dyDescent="0.25">
      <c r="A844" s="82">
        <v>2.7445900000000001</v>
      </c>
      <c r="B844" s="90">
        <v>-112.526</v>
      </c>
      <c r="C844" s="91">
        <v>36.960999999999999</v>
      </c>
      <c r="D844" s="88">
        <v>0</v>
      </c>
      <c r="E844" s="92">
        <v>1981</v>
      </c>
      <c r="F844" s="83">
        <v>11</v>
      </c>
      <c r="G844" s="83">
        <v>16</v>
      </c>
      <c r="H844" s="83">
        <v>4</v>
      </c>
      <c r="I844" s="83">
        <v>32</v>
      </c>
      <c r="J844" s="83">
        <v>49</v>
      </c>
      <c r="K844" s="84">
        <v>0.22500000000000001</v>
      </c>
      <c r="L844" s="89">
        <v>0.01</v>
      </c>
      <c r="M844" s="83" t="s">
        <v>235</v>
      </c>
    </row>
    <row r="845" spans="1:13" x14ac:dyDescent="0.25">
      <c r="A845" s="82">
        <v>2.6145299999999998</v>
      </c>
      <c r="B845" s="90">
        <v>-112.51</v>
      </c>
      <c r="C845" s="91">
        <v>42.048000000000002</v>
      </c>
      <c r="D845" s="88">
        <v>6</v>
      </c>
      <c r="E845" s="92">
        <v>1981</v>
      </c>
      <c r="F845" s="83">
        <v>11</v>
      </c>
      <c r="G845" s="83">
        <v>16</v>
      </c>
      <c r="H845" s="83">
        <v>5</v>
      </c>
      <c r="I845" s="83">
        <v>34</v>
      </c>
      <c r="J845" s="83">
        <v>25.2</v>
      </c>
      <c r="K845" s="84">
        <v>0.22500000000000001</v>
      </c>
      <c r="L845" s="89">
        <v>0.01</v>
      </c>
      <c r="M845" s="83" t="s">
        <v>235</v>
      </c>
    </row>
    <row r="846" spans="1:13" x14ac:dyDescent="0.25">
      <c r="A846" s="82">
        <v>2.5773699999999997</v>
      </c>
      <c r="B846" s="90">
        <v>-113.586</v>
      </c>
      <c r="C846" s="91">
        <v>37.174999999999997</v>
      </c>
      <c r="D846" s="88">
        <v>0</v>
      </c>
      <c r="E846" s="92">
        <v>1981</v>
      </c>
      <c r="F846" s="83">
        <v>12</v>
      </c>
      <c r="G846" s="83">
        <v>2</v>
      </c>
      <c r="H846" s="83">
        <v>21</v>
      </c>
      <c r="I846" s="83">
        <v>21</v>
      </c>
      <c r="J846" s="83">
        <v>15.8</v>
      </c>
      <c r="K846" s="84">
        <v>0.22500000000000001</v>
      </c>
      <c r="L846" s="89">
        <v>0.01</v>
      </c>
      <c r="M846" s="83" t="s">
        <v>235</v>
      </c>
    </row>
    <row r="847" spans="1:13" x14ac:dyDescent="0.25">
      <c r="A847" s="82">
        <v>2.72601</v>
      </c>
      <c r="B847" s="90">
        <v>-111.447</v>
      </c>
      <c r="C847" s="91">
        <v>42.665999999999997</v>
      </c>
      <c r="D847" s="88">
        <v>1</v>
      </c>
      <c r="E847" s="92">
        <v>1981</v>
      </c>
      <c r="F847" s="83">
        <v>12</v>
      </c>
      <c r="G847" s="83">
        <v>9</v>
      </c>
      <c r="H847" s="83">
        <v>7</v>
      </c>
      <c r="I847" s="83">
        <v>56</v>
      </c>
      <c r="J847" s="83">
        <v>55.8</v>
      </c>
      <c r="K847" s="84">
        <v>0.22500000000000001</v>
      </c>
      <c r="L847" s="89">
        <v>0.01</v>
      </c>
      <c r="M847" s="83" t="s">
        <v>235</v>
      </c>
    </row>
    <row r="848" spans="1:13" x14ac:dyDescent="0.25">
      <c r="A848" s="82">
        <v>3.8530819061764339</v>
      </c>
      <c r="B848" s="90">
        <v>-111.443</v>
      </c>
      <c r="C848" s="91">
        <v>42.637999999999998</v>
      </c>
      <c r="D848" s="88">
        <v>0</v>
      </c>
      <c r="E848" s="92">
        <v>1981</v>
      </c>
      <c r="F848" s="83">
        <v>12</v>
      </c>
      <c r="G848" s="83">
        <v>9</v>
      </c>
      <c r="H848" s="83">
        <v>8</v>
      </c>
      <c r="I848" s="83">
        <v>15</v>
      </c>
      <c r="J848" s="83">
        <v>4.5999999999999996</v>
      </c>
      <c r="K848" s="84">
        <v>0.18862489918550107</v>
      </c>
      <c r="L848" s="89">
        <v>0.01</v>
      </c>
      <c r="M848" s="83" t="s">
        <v>236</v>
      </c>
    </row>
    <row r="849" spans="1:13" x14ac:dyDescent="0.25">
      <c r="A849" s="82">
        <v>4.0266099999999998</v>
      </c>
      <c r="B849" s="90">
        <v>-111.473</v>
      </c>
      <c r="C849" s="91">
        <v>42.654000000000003</v>
      </c>
      <c r="D849" s="88">
        <v>0</v>
      </c>
      <c r="E849" s="92">
        <v>1981</v>
      </c>
      <c r="F849" s="83">
        <v>12</v>
      </c>
      <c r="G849" s="83">
        <v>9</v>
      </c>
      <c r="H849" s="83">
        <v>8</v>
      </c>
      <c r="I849" s="83">
        <v>43</v>
      </c>
      <c r="J849" s="83">
        <v>32.299999999999997</v>
      </c>
      <c r="K849" s="84">
        <v>0.22500000000000001</v>
      </c>
      <c r="L849" s="89">
        <v>0.01</v>
      </c>
      <c r="M849" s="83" t="s">
        <v>235</v>
      </c>
    </row>
    <row r="850" spans="1:13" x14ac:dyDescent="0.25">
      <c r="A850" s="82">
        <v>2.6702699999999999</v>
      </c>
      <c r="B850" s="90">
        <v>-111.45399999999999</v>
      </c>
      <c r="C850" s="91">
        <v>42.649000000000001</v>
      </c>
      <c r="D850" s="88">
        <v>2</v>
      </c>
      <c r="E850" s="92">
        <v>1981</v>
      </c>
      <c r="F850" s="83">
        <v>12</v>
      </c>
      <c r="G850" s="83">
        <v>9</v>
      </c>
      <c r="H850" s="83">
        <v>9</v>
      </c>
      <c r="I850" s="83">
        <v>49</v>
      </c>
      <c r="J850" s="83">
        <v>42.9</v>
      </c>
      <c r="K850" s="84">
        <v>0.22500000000000001</v>
      </c>
      <c r="L850" s="89">
        <v>0.01</v>
      </c>
      <c r="M850" s="83" t="s">
        <v>235</v>
      </c>
    </row>
    <row r="851" spans="1:13" x14ac:dyDescent="0.25">
      <c r="A851" s="82">
        <v>2.9768400000000002</v>
      </c>
      <c r="B851" s="90">
        <v>-111.462</v>
      </c>
      <c r="C851" s="91">
        <v>42.656999999999996</v>
      </c>
      <c r="D851" s="88">
        <v>3</v>
      </c>
      <c r="E851" s="92">
        <v>1981</v>
      </c>
      <c r="F851" s="83">
        <v>12</v>
      </c>
      <c r="G851" s="83">
        <v>9</v>
      </c>
      <c r="H851" s="83">
        <v>15</v>
      </c>
      <c r="I851" s="83">
        <v>3</v>
      </c>
      <c r="J851" s="83">
        <v>18.5</v>
      </c>
      <c r="K851" s="84">
        <v>0.22500000000000001</v>
      </c>
      <c r="L851" s="89">
        <v>0.01</v>
      </c>
      <c r="M851" s="83" t="s">
        <v>235</v>
      </c>
    </row>
    <row r="852" spans="1:13" x14ac:dyDescent="0.25">
      <c r="A852" s="82">
        <v>2.6795599999999999</v>
      </c>
      <c r="B852" s="90">
        <v>-111.003</v>
      </c>
      <c r="C852" s="91">
        <v>42.887</v>
      </c>
      <c r="D852" s="88">
        <v>4</v>
      </c>
      <c r="E852" s="92">
        <v>1981</v>
      </c>
      <c r="F852" s="83">
        <v>12</v>
      </c>
      <c r="G852" s="83">
        <v>15</v>
      </c>
      <c r="H852" s="83">
        <v>14</v>
      </c>
      <c r="I852" s="83">
        <v>17</v>
      </c>
      <c r="J852" s="83">
        <v>59</v>
      </c>
      <c r="K852" s="84">
        <v>0.22500000000000001</v>
      </c>
      <c r="L852" s="89">
        <v>0.01</v>
      </c>
      <c r="M852" s="83" t="s">
        <v>235</v>
      </c>
    </row>
    <row r="853" spans="1:13" x14ac:dyDescent="0.25">
      <c r="A853" s="82">
        <v>2.856482417290509</v>
      </c>
      <c r="B853" s="90">
        <v>-110.937</v>
      </c>
      <c r="C853" s="91">
        <v>42.884</v>
      </c>
      <c r="D853" s="88">
        <v>1</v>
      </c>
      <c r="E853" s="92">
        <v>1981</v>
      </c>
      <c r="F853" s="83">
        <v>12</v>
      </c>
      <c r="G853" s="83">
        <v>15</v>
      </c>
      <c r="H853" s="83">
        <v>15</v>
      </c>
      <c r="I853" s="83">
        <v>36</v>
      </c>
      <c r="J853" s="83">
        <v>20.399999999999999</v>
      </c>
      <c r="K853" s="84">
        <v>0.16083765575665815</v>
      </c>
      <c r="L853" s="89">
        <v>0.01</v>
      </c>
      <c r="M853" s="83" t="s">
        <v>236</v>
      </c>
    </row>
    <row r="854" spans="1:13" x14ac:dyDescent="0.25">
      <c r="A854" s="82">
        <v>3.76979</v>
      </c>
      <c r="B854" s="90">
        <v>-114.98</v>
      </c>
      <c r="C854" s="91">
        <v>37.210999999999999</v>
      </c>
      <c r="D854" s="88">
        <v>5</v>
      </c>
      <c r="E854" s="92">
        <v>1981</v>
      </c>
      <c r="F854" s="83">
        <v>12</v>
      </c>
      <c r="G854" s="83">
        <v>28</v>
      </c>
      <c r="H854" s="83">
        <v>22</v>
      </c>
      <c r="I854" s="83">
        <v>45</v>
      </c>
      <c r="J854" s="83">
        <v>42.2</v>
      </c>
      <c r="K854" s="84">
        <v>0.23</v>
      </c>
      <c r="L854" s="89">
        <v>0.01</v>
      </c>
      <c r="M854" s="83" t="s">
        <v>235</v>
      </c>
    </row>
    <row r="855" spans="1:13" x14ac:dyDescent="0.25">
      <c r="A855" s="82">
        <v>2.68885</v>
      </c>
      <c r="B855" s="90">
        <v>-112.55800000000001</v>
      </c>
      <c r="C855" s="91">
        <v>41.89</v>
      </c>
      <c r="D855" s="88">
        <v>2</v>
      </c>
      <c r="E855" s="92">
        <v>1981</v>
      </c>
      <c r="F855" s="83">
        <v>12</v>
      </c>
      <c r="G855" s="83">
        <v>29</v>
      </c>
      <c r="H855" s="83">
        <v>11</v>
      </c>
      <c r="I855" s="83">
        <v>39</v>
      </c>
      <c r="J855" s="83">
        <v>21.2</v>
      </c>
      <c r="K855" s="84">
        <v>0.22500000000000001</v>
      </c>
      <c r="L855" s="89">
        <v>0.01</v>
      </c>
      <c r="M855" s="83" t="s">
        <v>235</v>
      </c>
    </row>
    <row r="856" spans="1:13" x14ac:dyDescent="0.25">
      <c r="A856" s="82">
        <v>2.7911224070120353</v>
      </c>
      <c r="B856" s="90">
        <v>-112.88</v>
      </c>
      <c r="C856" s="91">
        <v>36.945</v>
      </c>
      <c r="D856" s="88">
        <v>9</v>
      </c>
      <c r="E856" s="92">
        <v>1982</v>
      </c>
      <c r="F856" s="83">
        <v>1</v>
      </c>
      <c r="G856" s="83">
        <v>7</v>
      </c>
      <c r="H856" s="83">
        <v>16</v>
      </c>
      <c r="I856" s="83">
        <v>21</v>
      </c>
      <c r="J856" s="83">
        <v>45.4</v>
      </c>
      <c r="K856" s="84">
        <v>0.16151704475634704</v>
      </c>
      <c r="L856" s="89">
        <v>0.01</v>
      </c>
      <c r="M856" s="83" t="s">
        <v>236</v>
      </c>
    </row>
    <row r="857" spans="1:13" x14ac:dyDescent="0.25">
      <c r="A857" s="82">
        <v>3.0497563939338823</v>
      </c>
      <c r="B857" s="90">
        <v>-111.51</v>
      </c>
      <c r="C857" s="91">
        <v>42.396000000000001</v>
      </c>
      <c r="D857" s="88">
        <v>1</v>
      </c>
      <c r="E857" s="92">
        <v>1982</v>
      </c>
      <c r="F857" s="83">
        <v>1</v>
      </c>
      <c r="G857" s="83">
        <v>28</v>
      </c>
      <c r="H857" s="83">
        <v>8</v>
      </c>
      <c r="I857" s="83">
        <v>0</v>
      </c>
      <c r="J857" s="83">
        <v>40.700000000000003</v>
      </c>
      <c r="K857" s="84">
        <v>0.16151704475634704</v>
      </c>
      <c r="L857" s="89">
        <v>0.01</v>
      </c>
      <c r="M857" s="83" t="s">
        <v>236</v>
      </c>
    </row>
    <row r="858" spans="1:13" x14ac:dyDescent="0.25">
      <c r="A858" s="82">
        <v>2.9303900000000001</v>
      </c>
      <c r="B858" s="90">
        <v>-112.182</v>
      </c>
      <c r="C858" s="91">
        <v>39.494999999999997</v>
      </c>
      <c r="D858" s="88">
        <v>6</v>
      </c>
      <c r="E858" s="92">
        <v>1982</v>
      </c>
      <c r="F858" s="83">
        <v>1</v>
      </c>
      <c r="G858" s="83">
        <v>29</v>
      </c>
      <c r="H858" s="83">
        <v>12</v>
      </c>
      <c r="I858" s="83">
        <v>9</v>
      </c>
      <c r="J858" s="83">
        <v>49.2</v>
      </c>
      <c r="K858" s="84">
        <v>0.22500000000000001</v>
      </c>
      <c r="L858" s="89">
        <v>0.01</v>
      </c>
      <c r="M858" s="83" t="s">
        <v>235</v>
      </c>
    </row>
    <row r="859" spans="1:13" x14ac:dyDescent="0.25">
      <c r="A859" s="82">
        <v>2.5309200000000001</v>
      </c>
      <c r="B859" s="90">
        <v>-111.758</v>
      </c>
      <c r="C859" s="91">
        <v>42.673999999999999</v>
      </c>
      <c r="D859" s="88">
        <v>0</v>
      </c>
      <c r="E859" s="92">
        <v>1982</v>
      </c>
      <c r="F859" s="83">
        <v>2</v>
      </c>
      <c r="G859" s="83">
        <v>3</v>
      </c>
      <c r="H859" s="83">
        <v>6</v>
      </c>
      <c r="I859" s="83">
        <v>15</v>
      </c>
      <c r="J859" s="83">
        <v>23.7</v>
      </c>
      <c r="K859" s="84">
        <v>0.22500000000000001</v>
      </c>
      <c r="L859" s="89">
        <v>0.01</v>
      </c>
      <c r="M859" s="83" t="s">
        <v>235</v>
      </c>
    </row>
    <row r="860" spans="1:13" x14ac:dyDescent="0.25">
      <c r="A860" s="82">
        <v>2.5495000000000001</v>
      </c>
      <c r="B860" s="90">
        <v>-113.992</v>
      </c>
      <c r="C860" s="91">
        <v>36.978999999999999</v>
      </c>
      <c r="D860" s="88">
        <v>1</v>
      </c>
      <c r="E860" s="92">
        <v>1982</v>
      </c>
      <c r="F860" s="83">
        <v>2</v>
      </c>
      <c r="G860" s="83">
        <v>11</v>
      </c>
      <c r="H860" s="83">
        <v>2</v>
      </c>
      <c r="I860" s="83">
        <v>50</v>
      </c>
      <c r="J860" s="83">
        <v>39.9</v>
      </c>
      <c r="K860" s="84">
        <v>0.22500000000000001</v>
      </c>
      <c r="L860" s="89">
        <v>0.01</v>
      </c>
      <c r="M860" s="83" t="s">
        <v>235</v>
      </c>
    </row>
    <row r="861" spans="1:13" x14ac:dyDescent="0.25">
      <c r="A861" s="82">
        <v>3.4506300000000003</v>
      </c>
      <c r="B861" s="90">
        <v>-112.575</v>
      </c>
      <c r="C861" s="91">
        <v>37.381999999999998</v>
      </c>
      <c r="D861" s="88">
        <v>3</v>
      </c>
      <c r="E861" s="92">
        <v>1982</v>
      </c>
      <c r="F861" s="83">
        <v>2</v>
      </c>
      <c r="G861" s="83">
        <v>12</v>
      </c>
      <c r="H861" s="83">
        <v>10</v>
      </c>
      <c r="I861" s="83">
        <v>44</v>
      </c>
      <c r="J861" s="83">
        <v>12.6</v>
      </c>
      <c r="K861" s="84">
        <v>0.22500000000000001</v>
      </c>
      <c r="L861" s="89">
        <v>0.01</v>
      </c>
      <c r="M861" s="83" t="s">
        <v>235</v>
      </c>
    </row>
    <row r="862" spans="1:13" x14ac:dyDescent="0.25">
      <c r="A862" s="82">
        <v>2.5959499999999998</v>
      </c>
      <c r="B862" s="90">
        <v>-109.392</v>
      </c>
      <c r="C862" s="91">
        <v>39.588999999999999</v>
      </c>
      <c r="D862" s="88">
        <v>1</v>
      </c>
      <c r="E862" s="92">
        <v>1982</v>
      </c>
      <c r="F862" s="83">
        <v>2</v>
      </c>
      <c r="G862" s="83">
        <v>25</v>
      </c>
      <c r="H862" s="83">
        <v>20</v>
      </c>
      <c r="I862" s="83">
        <v>20</v>
      </c>
      <c r="J862" s="83">
        <v>4.5999999999999996</v>
      </c>
      <c r="K862" s="84">
        <v>0.22500000000000001</v>
      </c>
      <c r="L862" s="89">
        <v>0.01</v>
      </c>
      <c r="M862" s="83" t="s">
        <v>235</v>
      </c>
    </row>
    <row r="863" spans="1:13" x14ac:dyDescent="0.25">
      <c r="A863" s="82">
        <v>3.4215672228930205</v>
      </c>
      <c r="B863" s="90">
        <v>-111.04</v>
      </c>
      <c r="C863" s="91">
        <v>42.99</v>
      </c>
      <c r="D863" s="88">
        <v>5</v>
      </c>
      <c r="E863" s="92">
        <v>1982</v>
      </c>
      <c r="F863" s="83">
        <v>3</v>
      </c>
      <c r="G863" s="83">
        <v>1</v>
      </c>
      <c r="H863" s="83">
        <v>10</v>
      </c>
      <c r="I863" s="83">
        <v>43</v>
      </c>
      <c r="J863" s="83">
        <v>6.2</v>
      </c>
      <c r="K863" s="84">
        <v>0.16083765575665815</v>
      </c>
      <c r="L863" s="89">
        <v>0.01</v>
      </c>
      <c r="M863" s="83" t="s">
        <v>236</v>
      </c>
    </row>
    <row r="864" spans="1:13" x14ac:dyDescent="0.25">
      <c r="A864" s="82">
        <v>3.5956668068626803</v>
      </c>
      <c r="B864" s="90">
        <v>-112.607</v>
      </c>
      <c r="C864" s="91">
        <v>37.365000000000002</v>
      </c>
      <c r="D864" s="88">
        <v>0</v>
      </c>
      <c r="E864" s="92">
        <v>1982</v>
      </c>
      <c r="F864" s="83">
        <v>3</v>
      </c>
      <c r="G864" s="83">
        <v>5</v>
      </c>
      <c r="H864" s="83">
        <v>5</v>
      </c>
      <c r="I864" s="83">
        <v>50</v>
      </c>
      <c r="J864" s="83">
        <v>22.8</v>
      </c>
      <c r="K864" s="84">
        <v>0.16151704475634704</v>
      </c>
      <c r="L864" s="89">
        <v>0.01</v>
      </c>
      <c r="M864" s="83" t="s">
        <v>236</v>
      </c>
    </row>
    <row r="865" spans="1:13" x14ac:dyDescent="0.25">
      <c r="A865" s="82">
        <v>2.8653599999999999</v>
      </c>
      <c r="B865" s="90">
        <v>-112.02200000000001</v>
      </c>
      <c r="C865" s="91">
        <v>39.469000000000001</v>
      </c>
      <c r="D865" s="88">
        <v>1</v>
      </c>
      <c r="E865" s="92">
        <v>1982</v>
      </c>
      <c r="F865" s="83">
        <v>3</v>
      </c>
      <c r="G865" s="83">
        <v>13</v>
      </c>
      <c r="H865" s="83">
        <v>20</v>
      </c>
      <c r="I865" s="83">
        <v>28</v>
      </c>
      <c r="J865" s="83">
        <v>38</v>
      </c>
      <c r="K865" s="84">
        <v>0.22500000000000001</v>
      </c>
      <c r="L865" s="89">
        <v>0.01</v>
      </c>
      <c r="M865" s="83" t="s">
        <v>235</v>
      </c>
    </row>
    <row r="866" spans="1:13" x14ac:dyDescent="0.25">
      <c r="A866" s="82">
        <v>3.3577300000000001</v>
      </c>
      <c r="B866" s="90">
        <v>-111.304</v>
      </c>
      <c r="C866" s="91">
        <v>38.219000000000001</v>
      </c>
      <c r="D866" s="88">
        <v>7</v>
      </c>
      <c r="E866" s="92">
        <v>1982</v>
      </c>
      <c r="F866" s="83">
        <v>4</v>
      </c>
      <c r="G866" s="83">
        <v>17</v>
      </c>
      <c r="H866" s="83">
        <v>6</v>
      </c>
      <c r="I866" s="83">
        <v>0</v>
      </c>
      <c r="J866" s="83">
        <v>12.5</v>
      </c>
      <c r="K866" s="84">
        <v>0.22500000000000001</v>
      </c>
      <c r="L866" s="89">
        <v>0.01</v>
      </c>
      <c r="M866" s="83" t="s">
        <v>235</v>
      </c>
    </row>
    <row r="867" spans="1:13" x14ac:dyDescent="0.25">
      <c r="A867" s="82">
        <v>2.5866600000000002</v>
      </c>
      <c r="B867" s="90">
        <v>-112.831</v>
      </c>
      <c r="C867" s="91">
        <v>36.939</v>
      </c>
      <c r="D867" s="88">
        <v>1</v>
      </c>
      <c r="E867" s="92">
        <v>1982</v>
      </c>
      <c r="F867" s="83">
        <v>4</v>
      </c>
      <c r="G867" s="83">
        <v>30</v>
      </c>
      <c r="H867" s="83">
        <v>7</v>
      </c>
      <c r="I867" s="83">
        <v>56</v>
      </c>
      <c r="J867" s="83">
        <v>58</v>
      </c>
      <c r="K867" s="84">
        <v>0.22500000000000001</v>
      </c>
      <c r="L867" s="89">
        <v>0.01</v>
      </c>
      <c r="M867" s="83" t="s">
        <v>235</v>
      </c>
    </row>
    <row r="868" spans="1:13" x14ac:dyDescent="0.25">
      <c r="A868" s="82">
        <v>3.0697399999999999</v>
      </c>
      <c r="B868" s="90">
        <v>-112.002</v>
      </c>
      <c r="C868" s="91">
        <v>38.744</v>
      </c>
      <c r="D868" s="88">
        <v>1</v>
      </c>
      <c r="E868" s="92">
        <v>1982</v>
      </c>
      <c r="F868" s="83">
        <v>5</v>
      </c>
      <c r="G868" s="83">
        <v>24</v>
      </c>
      <c r="H868" s="83">
        <v>22</v>
      </c>
      <c r="I868" s="83">
        <v>25</v>
      </c>
      <c r="J868" s="83">
        <v>34.700000000000003</v>
      </c>
      <c r="K868" s="84">
        <v>0.22500000000000001</v>
      </c>
      <c r="L868" s="89">
        <v>0.01</v>
      </c>
      <c r="M868" s="83" t="s">
        <v>235</v>
      </c>
    </row>
    <row r="869" spans="1:13" x14ac:dyDescent="0.25">
      <c r="A869" s="82">
        <v>3.6178499999999998</v>
      </c>
      <c r="B869" s="90">
        <v>-111.251</v>
      </c>
      <c r="C869" s="91">
        <v>42.689</v>
      </c>
      <c r="D869" s="88">
        <v>0</v>
      </c>
      <c r="E869" s="92">
        <v>1982</v>
      </c>
      <c r="F869" s="83">
        <v>5</v>
      </c>
      <c r="G869" s="83">
        <v>30</v>
      </c>
      <c r="H869" s="83">
        <v>11</v>
      </c>
      <c r="I869" s="83">
        <v>6</v>
      </c>
      <c r="J869" s="83">
        <v>42.8</v>
      </c>
      <c r="K869" s="84">
        <v>0.22500000000000001</v>
      </c>
      <c r="L869" s="89">
        <v>0.01</v>
      </c>
      <c r="M869" s="83" t="s">
        <v>235</v>
      </c>
    </row>
    <row r="870" spans="1:13" x14ac:dyDescent="0.25">
      <c r="A870" s="82">
        <v>3.0418699999999999</v>
      </c>
      <c r="B870" s="90">
        <v>-111.235</v>
      </c>
      <c r="C870" s="91">
        <v>42.661000000000001</v>
      </c>
      <c r="D870" s="88">
        <v>1</v>
      </c>
      <c r="E870" s="92">
        <v>1982</v>
      </c>
      <c r="F870" s="83">
        <v>5</v>
      </c>
      <c r="G870" s="83">
        <v>30</v>
      </c>
      <c r="H870" s="83">
        <v>11</v>
      </c>
      <c r="I870" s="83">
        <v>55</v>
      </c>
      <c r="J870" s="83">
        <v>31.8</v>
      </c>
      <c r="K870" s="84">
        <v>0.22500000000000001</v>
      </c>
      <c r="L870" s="89">
        <v>0.01</v>
      </c>
      <c r="M870" s="83" t="s">
        <v>235</v>
      </c>
    </row>
    <row r="871" spans="1:13" x14ac:dyDescent="0.25">
      <c r="A871" s="82">
        <v>2.68885</v>
      </c>
      <c r="B871" s="90">
        <v>-112.824</v>
      </c>
      <c r="C871" s="91">
        <v>41.499000000000002</v>
      </c>
      <c r="D871" s="88">
        <v>8</v>
      </c>
      <c r="E871" s="92">
        <v>1982</v>
      </c>
      <c r="F871" s="83">
        <v>6</v>
      </c>
      <c r="G871" s="83">
        <v>20</v>
      </c>
      <c r="H871" s="83">
        <v>14</v>
      </c>
      <c r="I871" s="83">
        <v>32</v>
      </c>
      <c r="J871" s="83">
        <v>52</v>
      </c>
      <c r="K871" s="84">
        <v>0.22500000000000001</v>
      </c>
      <c r="L871" s="89">
        <v>0.01</v>
      </c>
      <c r="M871" s="83" t="s">
        <v>235</v>
      </c>
    </row>
    <row r="872" spans="1:13" x14ac:dyDescent="0.25">
      <c r="A872" s="82">
        <v>3.8637608000000001</v>
      </c>
      <c r="B872" s="90">
        <v>-114.992</v>
      </c>
      <c r="C872" s="91">
        <v>37.659999999999997</v>
      </c>
      <c r="D872" s="88">
        <v>9</v>
      </c>
      <c r="E872" s="92">
        <v>1982</v>
      </c>
      <c r="F872" s="83">
        <v>7</v>
      </c>
      <c r="G872" s="83">
        <v>6</v>
      </c>
      <c r="H872" s="83">
        <v>2</v>
      </c>
      <c r="I872" s="83">
        <v>10</v>
      </c>
      <c r="J872" s="83">
        <v>47.2</v>
      </c>
      <c r="K872" s="84">
        <v>0.34599999999999997</v>
      </c>
      <c r="L872" s="89">
        <v>0.01</v>
      </c>
      <c r="M872" s="83" t="s">
        <v>235</v>
      </c>
    </row>
    <row r="873" spans="1:13" x14ac:dyDescent="0.25">
      <c r="A873" s="82">
        <v>2.5680800000000001</v>
      </c>
      <c r="B873" s="90">
        <v>-113.812</v>
      </c>
      <c r="C873" s="91">
        <v>37.07</v>
      </c>
      <c r="D873" s="88">
        <v>1</v>
      </c>
      <c r="E873" s="92">
        <v>1982</v>
      </c>
      <c r="F873" s="83">
        <v>7</v>
      </c>
      <c r="G873" s="83">
        <v>14</v>
      </c>
      <c r="H873" s="83">
        <v>3</v>
      </c>
      <c r="I873" s="83">
        <v>12</v>
      </c>
      <c r="J873" s="83">
        <v>6.1</v>
      </c>
      <c r="K873" s="84">
        <v>0.22500000000000001</v>
      </c>
      <c r="L873" s="89">
        <v>0.01</v>
      </c>
      <c r="M873" s="83" t="s">
        <v>235</v>
      </c>
    </row>
    <row r="874" spans="1:13" x14ac:dyDescent="0.25">
      <c r="A874" s="82">
        <v>2.5587899999999997</v>
      </c>
      <c r="B874" s="90">
        <v>-114.26900000000001</v>
      </c>
      <c r="C874" s="91">
        <v>40.921999999999997</v>
      </c>
      <c r="D874" s="88">
        <v>3</v>
      </c>
      <c r="E874" s="92">
        <v>1982</v>
      </c>
      <c r="F874" s="83">
        <v>7</v>
      </c>
      <c r="G874" s="83">
        <v>21</v>
      </c>
      <c r="H874" s="83">
        <v>12</v>
      </c>
      <c r="I874" s="83">
        <v>0</v>
      </c>
      <c r="J874" s="83">
        <v>37.4</v>
      </c>
      <c r="K874" s="84">
        <v>0.22500000000000001</v>
      </c>
      <c r="L874" s="89">
        <v>0.01</v>
      </c>
      <c r="M874" s="83" t="s">
        <v>235</v>
      </c>
    </row>
    <row r="875" spans="1:13" x14ac:dyDescent="0.25">
      <c r="A875" s="82">
        <v>2.51234</v>
      </c>
      <c r="B875" s="90">
        <v>-112.78100000000001</v>
      </c>
      <c r="C875" s="91">
        <v>40.286999999999999</v>
      </c>
      <c r="D875" s="88">
        <v>3</v>
      </c>
      <c r="E875" s="92">
        <v>1982</v>
      </c>
      <c r="F875" s="83">
        <v>8</v>
      </c>
      <c r="G875" s="83">
        <v>22</v>
      </c>
      <c r="H875" s="83">
        <v>20</v>
      </c>
      <c r="I875" s="83">
        <v>9</v>
      </c>
      <c r="J875" s="83">
        <v>27.6</v>
      </c>
      <c r="K875" s="84">
        <v>0.22500000000000001</v>
      </c>
      <c r="L875" s="89">
        <v>0.01</v>
      </c>
      <c r="M875" s="83" t="s">
        <v>235</v>
      </c>
    </row>
    <row r="876" spans="1:13" x14ac:dyDescent="0.25">
      <c r="A876" s="82">
        <v>2.6145299999999998</v>
      </c>
      <c r="B876" s="90">
        <v>-113.20099999999999</v>
      </c>
      <c r="C876" s="91">
        <v>37.572000000000003</v>
      </c>
      <c r="D876" s="88">
        <v>2</v>
      </c>
      <c r="E876" s="92">
        <v>1982</v>
      </c>
      <c r="F876" s="83">
        <v>8</v>
      </c>
      <c r="G876" s="83">
        <v>23</v>
      </c>
      <c r="H876" s="83">
        <v>4</v>
      </c>
      <c r="I876" s="83">
        <v>58</v>
      </c>
      <c r="J876" s="83">
        <v>23</v>
      </c>
      <c r="K876" s="84">
        <v>0.22500000000000001</v>
      </c>
      <c r="L876" s="89">
        <v>0.01</v>
      </c>
      <c r="M876" s="83" t="s">
        <v>235</v>
      </c>
    </row>
    <row r="877" spans="1:13" x14ac:dyDescent="0.25">
      <c r="A877" s="82">
        <v>3.0325799999999998</v>
      </c>
      <c r="B877" s="90">
        <v>-111.639</v>
      </c>
      <c r="C877" s="91">
        <v>38.009</v>
      </c>
      <c r="D877" s="88">
        <v>6</v>
      </c>
      <c r="E877" s="92">
        <v>1982</v>
      </c>
      <c r="F877" s="83">
        <v>8</v>
      </c>
      <c r="G877" s="83">
        <v>25</v>
      </c>
      <c r="H877" s="83">
        <v>13</v>
      </c>
      <c r="I877" s="83">
        <v>29</v>
      </c>
      <c r="J877" s="83">
        <v>9.4</v>
      </c>
      <c r="K877" s="84">
        <v>0.22500000000000001</v>
      </c>
      <c r="L877" s="89">
        <v>0.01</v>
      </c>
      <c r="M877" s="83" t="s">
        <v>235</v>
      </c>
    </row>
    <row r="878" spans="1:13" x14ac:dyDescent="0.25">
      <c r="A878" s="82">
        <v>2.8281999999999998</v>
      </c>
      <c r="B878" s="90">
        <v>-111.66800000000001</v>
      </c>
      <c r="C878" s="91">
        <v>40.878999999999998</v>
      </c>
      <c r="D878" s="88">
        <v>4</v>
      </c>
      <c r="E878" s="92">
        <v>1982</v>
      </c>
      <c r="F878" s="83">
        <v>8</v>
      </c>
      <c r="G878" s="83">
        <v>29</v>
      </c>
      <c r="H878" s="83">
        <v>12</v>
      </c>
      <c r="I878" s="83">
        <v>7</v>
      </c>
      <c r="J878" s="83">
        <v>54.3</v>
      </c>
      <c r="K878" s="84">
        <v>0.22500000000000001</v>
      </c>
      <c r="L878" s="89">
        <v>0.01</v>
      </c>
      <c r="M878" s="83" t="s">
        <v>235</v>
      </c>
    </row>
    <row r="879" spans="1:13" x14ac:dyDescent="0.25">
      <c r="A879" s="82">
        <v>3.4533900000000002</v>
      </c>
      <c r="B879" s="90">
        <v>-108.85</v>
      </c>
      <c r="C879" s="91">
        <v>42.72</v>
      </c>
      <c r="D879" s="88">
        <v>5</v>
      </c>
      <c r="E879" s="92">
        <v>1982</v>
      </c>
      <c r="F879" s="83">
        <v>8</v>
      </c>
      <c r="G879" s="83">
        <v>31</v>
      </c>
      <c r="H879" s="83">
        <v>22</v>
      </c>
      <c r="I879" s="83">
        <v>2</v>
      </c>
      <c r="J879" s="83">
        <v>18.5</v>
      </c>
      <c r="K879" s="84">
        <v>0.23</v>
      </c>
      <c r="L879" s="89">
        <v>0.01</v>
      </c>
      <c r="M879" s="83" t="s">
        <v>235</v>
      </c>
    </row>
    <row r="880" spans="1:13" x14ac:dyDescent="0.25">
      <c r="A880" s="82">
        <v>3.1692679473557108</v>
      </c>
      <c r="B880" s="90">
        <v>-111.42700000000001</v>
      </c>
      <c r="C880" s="91">
        <v>42.652000000000001</v>
      </c>
      <c r="D880" s="88">
        <v>1</v>
      </c>
      <c r="E880" s="92">
        <v>1982</v>
      </c>
      <c r="F880" s="83">
        <v>9</v>
      </c>
      <c r="G880" s="83">
        <v>30</v>
      </c>
      <c r="H880" s="83">
        <v>2</v>
      </c>
      <c r="I880" s="83">
        <v>27</v>
      </c>
      <c r="J880" s="83">
        <v>20.2</v>
      </c>
      <c r="K880" s="84">
        <v>0.16083765575665815</v>
      </c>
      <c r="L880" s="89">
        <v>0.01</v>
      </c>
      <c r="M880" s="83" t="s">
        <v>236</v>
      </c>
    </row>
    <row r="881" spans="1:13" x14ac:dyDescent="0.25">
      <c r="A881" s="82">
        <v>3.0755521637285677</v>
      </c>
      <c r="B881" s="90">
        <v>-111.09099999999999</v>
      </c>
      <c r="C881" s="91">
        <v>43.006999999999998</v>
      </c>
      <c r="D881" s="88">
        <v>1</v>
      </c>
      <c r="E881" s="92">
        <v>1982</v>
      </c>
      <c r="F881" s="83">
        <v>10</v>
      </c>
      <c r="G881" s="83">
        <v>7</v>
      </c>
      <c r="H881" s="83">
        <v>9</v>
      </c>
      <c r="I881" s="83">
        <v>26</v>
      </c>
      <c r="J881" s="83">
        <v>3.2</v>
      </c>
      <c r="K881" s="84">
        <v>0.16083765575665815</v>
      </c>
      <c r="L881" s="89">
        <v>0.01</v>
      </c>
      <c r="M881" s="83" t="s">
        <v>236</v>
      </c>
    </row>
    <row r="882" spans="1:13" x14ac:dyDescent="0.25">
      <c r="A882" s="82">
        <v>2.8374899999999998</v>
      </c>
      <c r="B882" s="90">
        <v>-111.462</v>
      </c>
      <c r="C882" s="91">
        <v>42.634999999999998</v>
      </c>
      <c r="D882" s="88">
        <v>1</v>
      </c>
      <c r="E882" s="92">
        <v>1982</v>
      </c>
      <c r="F882" s="83">
        <v>10</v>
      </c>
      <c r="G882" s="83">
        <v>8</v>
      </c>
      <c r="H882" s="83">
        <v>9</v>
      </c>
      <c r="I882" s="83">
        <v>53</v>
      </c>
      <c r="J882" s="83">
        <v>31.3</v>
      </c>
      <c r="K882" s="84">
        <v>0.22500000000000001</v>
      </c>
      <c r="L882" s="89">
        <v>0.01</v>
      </c>
      <c r="M882" s="83" t="s">
        <v>235</v>
      </c>
    </row>
    <row r="883" spans="1:13" x14ac:dyDescent="0.25">
      <c r="A883" s="82">
        <v>2.9582600000000001</v>
      </c>
      <c r="B883" s="90">
        <v>-111.459</v>
      </c>
      <c r="C883" s="91">
        <v>42.631999999999998</v>
      </c>
      <c r="D883" s="88">
        <v>0</v>
      </c>
      <c r="E883" s="92">
        <v>1982</v>
      </c>
      <c r="F883" s="83">
        <v>10</v>
      </c>
      <c r="G883" s="83">
        <v>8</v>
      </c>
      <c r="H883" s="83">
        <v>10</v>
      </c>
      <c r="I883" s="83">
        <v>6</v>
      </c>
      <c r="J883" s="83">
        <v>57.9</v>
      </c>
      <c r="K883" s="84">
        <v>0.22500000000000001</v>
      </c>
      <c r="L883" s="89">
        <v>0.01</v>
      </c>
      <c r="M883" s="83" t="s">
        <v>235</v>
      </c>
    </row>
    <row r="884" spans="1:13" x14ac:dyDescent="0.25">
      <c r="A884" s="82">
        <v>2.9768400000000002</v>
      </c>
      <c r="B884" s="90">
        <v>-111.46299999999999</v>
      </c>
      <c r="C884" s="91">
        <v>42.637999999999998</v>
      </c>
      <c r="D884" s="88">
        <v>0</v>
      </c>
      <c r="E884" s="92">
        <v>1982</v>
      </c>
      <c r="F884" s="83">
        <v>10</v>
      </c>
      <c r="G884" s="83">
        <v>8</v>
      </c>
      <c r="H884" s="83">
        <v>16</v>
      </c>
      <c r="I884" s="83">
        <v>4</v>
      </c>
      <c r="J884" s="83">
        <v>8.1999999999999993</v>
      </c>
      <c r="K884" s="84">
        <v>0.22500000000000001</v>
      </c>
      <c r="L884" s="89">
        <v>0.01</v>
      </c>
      <c r="M884" s="83" t="s">
        <v>235</v>
      </c>
    </row>
    <row r="885" spans="1:13" x14ac:dyDescent="0.25">
      <c r="A885" s="82">
        <v>2.8374899999999998</v>
      </c>
      <c r="B885" s="90">
        <v>-111.471</v>
      </c>
      <c r="C885" s="91">
        <v>42.65</v>
      </c>
      <c r="D885" s="88">
        <v>1</v>
      </c>
      <c r="E885" s="92">
        <v>1982</v>
      </c>
      <c r="F885" s="83">
        <v>10</v>
      </c>
      <c r="G885" s="83">
        <v>11</v>
      </c>
      <c r="H885" s="83">
        <v>3</v>
      </c>
      <c r="I885" s="83">
        <v>7</v>
      </c>
      <c r="J885" s="83">
        <v>5</v>
      </c>
      <c r="K885" s="84">
        <v>0.22500000000000001</v>
      </c>
      <c r="L885" s="89">
        <v>0.01</v>
      </c>
      <c r="M885" s="83" t="s">
        <v>235</v>
      </c>
    </row>
    <row r="886" spans="1:13" x14ac:dyDescent="0.25">
      <c r="A886" s="82">
        <v>2.6795599999999999</v>
      </c>
      <c r="B886" s="90">
        <v>-111.426</v>
      </c>
      <c r="C886" s="91">
        <v>42.607999999999997</v>
      </c>
      <c r="D886" s="88">
        <v>2</v>
      </c>
      <c r="E886" s="92">
        <v>1982</v>
      </c>
      <c r="F886" s="83">
        <v>10</v>
      </c>
      <c r="G886" s="83">
        <v>13</v>
      </c>
      <c r="H886" s="83">
        <v>20</v>
      </c>
      <c r="I886" s="83">
        <v>3</v>
      </c>
      <c r="J886" s="83">
        <v>43.9</v>
      </c>
      <c r="K886" s="84">
        <v>0.22500000000000001</v>
      </c>
      <c r="L886" s="89">
        <v>0.01</v>
      </c>
      <c r="M886" s="83" t="s">
        <v>235</v>
      </c>
    </row>
    <row r="887" spans="1:13" x14ac:dyDescent="0.25">
      <c r="A887" s="82">
        <v>4.500814817264934</v>
      </c>
      <c r="B887" s="90">
        <v>-111.425</v>
      </c>
      <c r="C887" s="91">
        <v>42.603999999999999</v>
      </c>
      <c r="D887" s="88">
        <v>0</v>
      </c>
      <c r="E887" s="92">
        <v>1982</v>
      </c>
      <c r="F887" s="83">
        <v>10</v>
      </c>
      <c r="G887" s="83">
        <v>14</v>
      </c>
      <c r="H887" s="83">
        <v>4</v>
      </c>
      <c r="I887" s="83">
        <v>10</v>
      </c>
      <c r="J887" s="83">
        <v>23.1</v>
      </c>
      <c r="K887" s="84">
        <v>0.14002878056357881</v>
      </c>
      <c r="L887" s="89">
        <v>0.01</v>
      </c>
      <c r="M887" s="83" t="s">
        <v>236</v>
      </c>
    </row>
    <row r="888" spans="1:13" x14ac:dyDescent="0.25">
      <c r="A888" s="82">
        <v>3.0325799999999998</v>
      </c>
      <c r="B888" s="90">
        <v>-111.422</v>
      </c>
      <c r="C888" s="91">
        <v>42.588000000000001</v>
      </c>
      <c r="D888" s="88">
        <v>1</v>
      </c>
      <c r="E888" s="92">
        <v>1982</v>
      </c>
      <c r="F888" s="83">
        <v>10</v>
      </c>
      <c r="G888" s="83">
        <v>14</v>
      </c>
      <c r="H888" s="83">
        <v>4</v>
      </c>
      <c r="I888" s="83">
        <v>16</v>
      </c>
      <c r="J888" s="83">
        <v>44</v>
      </c>
      <c r="K888" s="84">
        <v>0.22500000000000001</v>
      </c>
      <c r="L888" s="89">
        <v>0.01</v>
      </c>
      <c r="M888" s="83" t="s">
        <v>235</v>
      </c>
    </row>
    <row r="889" spans="1:13" x14ac:dyDescent="0.25">
      <c r="A889" s="82">
        <v>2.8003300000000002</v>
      </c>
      <c r="B889" s="90">
        <v>-111.407</v>
      </c>
      <c r="C889" s="91">
        <v>42.613999999999997</v>
      </c>
      <c r="D889" s="88">
        <v>1</v>
      </c>
      <c r="E889" s="92">
        <v>1982</v>
      </c>
      <c r="F889" s="83">
        <v>10</v>
      </c>
      <c r="G889" s="83">
        <v>14</v>
      </c>
      <c r="H889" s="83">
        <v>5</v>
      </c>
      <c r="I889" s="83">
        <v>3</v>
      </c>
      <c r="J889" s="83">
        <v>23.5</v>
      </c>
      <c r="K889" s="84">
        <v>0.22500000000000001</v>
      </c>
      <c r="L889" s="89">
        <v>0.01</v>
      </c>
      <c r="M889" s="83" t="s">
        <v>235</v>
      </c>
    </row>
    <row r="890" spans="1:13" x14ac:dyDescent="0.25">
      <c r="A890" s="82">
        <v>3.5992699999999997</v>
      </c>
      <c r="B890" s="90">
        <v>-111.396</v>
      </c>
      <c r="C890" s="91">
        <v>42.59</v>
      </c>
      <c r="D890" s="88">
        <v>1</v>
      </c>
      <c r="E890" s="92">
        <v>1982</v>
      </c>
      <c r="F890" s="83">
        <v>10</v>
      </c>
      <c r="G890" s="83">
        <v>14</v>
      </c>
      <c r="H890" s="83">
        <v>6</v>
      </c>
      <c r="I890" s="83">
        <v>28</v>
      </c>
      <c r="J890" s="83">
        <v>45.7</v>
      </c>
      <c r="K890" s="84">
        <v>0.22500000000000001</v>
      </c>
      <c r="L890" s="89">
        <v>0.01</v>
      </c>
      <c r="M890" s="83" t="s">
        <v>235</v>
      </c>
    </row>
    <row r="891" spans="1:13" x14ac:dyDescent="0.25">
      <c r="A891" s="82">
        <v>3.4147073388070508</v>
      </c>
      <c r="B891" s="90">
        <v>-111.416</v>
      </c>
      <c r="C891" s="91">
        <v>42.616999999999997</v>
      </c>
      <c r="D891" s="88">
        <v>1</v>
      </c>
      <c r="E891" s="92">
        <v>1982</v>
      </c>
      <c r="F891" s="83">
        <v>10</v>
      </c>
      <c r="G891" s="83">
        <v>14</v>
      </c>
      <c r="H891" s="83">
        <v>7</v>
      </c>
      <c r="I891" s="83">
        <v>33</v>
      </c>
      <c r="J891" s="83">
        <v>0.2</v>
      </c>
      <c r="K891" s="84">
        <v>0.16083765575665815</v>
      </c>
      <c r="L891" s="89">
        <v>0.01</v>
      </c>
      <c r="M891" s="83" t="s">
        <v>236</v>
      </c>
    </row>
    <row r="892" spans="1:13" x14ac:dyDescent="0.25">
      <c r="A892" s="82">
        <v>3.2183800000000002</v>
      </c>
      <c r="B892" s="90">
        <v>-111.401</v>
      </c>
      <c r="C892" s="91">
        <v>42.584000000000003</v>
      </c>
      <c r="D892" s="88">
        <v>1</v>
      </c>
      <c r="E892" s="92">
        <v>1982</v>
      </c>
      <c r="F892" s="83">
        <v>10</v>
      </c>
      <c r="G892" s="83">
        <v>14</v>
      </c>
      <c r="H892" s="83">
        <v>10</v>
      </c>
      <c r="I892" s="83">
        <v>40</v>
      </c>
      <c r="J892" s="83">
        <v>15.2</v>
      </c>
      <c r="K892" s="84">
        <v>0.22500000000000001</v>
      </c>
      <c r="L892" s="89">
        <v>0.01</v>
      </c>
      <c r="M892" s="83" t="s">
        <v>235</v>
      </c>
    </row>
    <row r="893" spans="1:13" x14ac:dyDescent="0.25">
      <c r="A893" s="82">
        <v>3.2741199999999999</v>
      </c>
      <c r="B893" s="90">
        <v>-111.411</v>
      </c>
      <c r="C893" s="91">
        <v>42.567999999999998</v>
      </c>
      <c r="D893" s="88">
        <v>0</v>
      </c>
      <c r="E893" s="92">
        <v>1982</v>
      </c>
      <c r="F893" s="83">
        <v>10</v>
      </c>
      <c r="G893" s="83">
        <v>14</v>
      </c>
      <c r="H893" s="83">
        <v>10</v>
      </c>
      <c r="I893" s="83">
        <v>56</v>
      </c>
      <c r="J893" s="83">
        <v>29.9</v>
      </c>
      <c r="K893" s="84">
        <v>0.22500000000000001</v>
      </c>
      <c r="L893" s="89">
        <v>0.01</v>
      </c>
      <c r="M893" s="83" t="s">
        <v>235</v>
      </c>
    </row>
    <row r="894" spans="1:13" x14ac:dyDescent="0.25">
      <c r="A894" s="82">
        <v>3.4692100000000003</v>
      </c>
      <c r="B894" s="90">
        <v>-111.417</v>
      </c>
      <c r="C894" s="91">
        <v>42.594000000000001</v>
      </c>
      <c r="D894" s="88">
        <v>1</v>
      </c>
      <c r="E894" s="92">
        <v>1982</v>
      </c>
      <c r="F894" s="83">
        <v>10</v>
      </c>
      <c r="G894" s="83">
        <v>14</v>
      </c>
      <c r="H894" s="83">
        <v>11</v>
      </c>
      <c r="I894" s="83">
        <v>3</v>
      </c>
      <c r="J894" s="83">
        <v>54.3</v>
      </c>
      <c r="K894" s="84">
        <v>0.22500000000000001</v>
      </c>
      <c r="L894" s="89">
        <v>0.01</v>
      </c>
      <c r="M894" s="83" t="s">
        <v>235</v>
      </c>
    </row>
    <row r="895" spans="1:13" x14ac:dyDescent="0.25">
      <c r="A895" s="82">
        <v>3.1626400000000001</v>
      </c>
      <c r="B895" s="90">
        <v>-111.381</v>
      </c>
      <c r="C895" s="91">
        <v>42.585999999999999</v>
      </c>
      <c r="D895" s="88">
        <v>1</v>
      </c>
      <c r="E895" s="92">
        <v>1982</v>
      </c>
      <c r="F895" s="83">
        <v>10</v>
      </c>
      <c r="G895" s="83">
        <v>14</v>
      </c>
      <c r="H895" s="83">
        <v>11</v>
      </c>
      <c r="I895" s="83">
        <v>5</v>
      </c>
      <c r="J895" s="83">
        <v>36.299999999999997</v>
      </c>
      <c r="K895" s="84">
        <v>0.22500000000000001</v>
      </c>
      <c r="L895" s="89">
        <v>0.01</v>
      </c>
      <c r="M895" s="83" t="s">
        <v>235</v>
      </c>
    </row>
    <row r="896" spans="1:13" x14ac:dyDescent="0.25">
      <c r="A896" s="82">
        <v>3.4692100000000003</v>
      </c>
      <c r="B896" s="90">
        <v>-111.459</v>
      </c>
      <c r="C896" s="91">
        <v>42.609000000000002</v>
      </c>
      <c r="D896" s="88">
        <v>3</v>
      </c>
      <c r="E896" s="92">
        <v>1982</v>
      </c>
      <c r="F896" s="83">
        <v>10</v>
      </c>
      <c r="G896" s="83">
        <v>14</v>
      </c>
      <c r="H896" s="83">
        <v>11</v>
      </c>
      <c r="I896" s="83">
        <v>9</v>
      </c>
      <c r="J896" s="83">
        <v>29</v>
      </c>
      <c r="K896" s="84">
        <v>0.22500000000000001</v>
      </c>
      <c r="L896" s="89">
        <v>0.01</v>
      </c>
      <c r="M896" s="83" t="s">
        <v>235</v>
      </c>
    </row>
    <row r="897" spans="1:13" x14ac:dyDescent="0.25">
      <c r="A897" s="82">
        <v>2.5680800000000001</v>
      </c>
      <c r="B897" s="90">
        <v>-111.39700000000001</v>
      </c>
      <c r="C897" s="91">
        <v>42.591000000000001</v>
      </c>
      <c r="D897" s="88">
        <v>1</v>
      </c>
      <c r="E897" s="92">
        <v>1982</v>
      </c>
      <c r="F897" s="83">
        <v>10</v>
      </c>
      <c r="G897" s="83">
        <v>14</v>
      </c>
      <c r="H897" s="83">
        <v>12</v>
      </c>
      <c r="I897" s="83">
        <v>21</v>
      </c>
      <c r="J897" s="83">
        <v>42.2</v>
      </c>
      <c r="K897" s="84">
        <v>0.22500000000000001</v>
      </c>
      <c r="L897" s="89">
        <v>0.01</v>
      </c>
      <c r="M897" s="83" t="s">
        <v>235</v>
      </c>
    </row>
    <row r="898" spans="1:13" x14ac:dyDescent="0.25">
      <c r="A898" s="82">
        <v>3.0697399999999999</v>
      </c>
      <c r="B898" s="90">
        <v>-111.42400000000001</v>
      </c>
      <c r="C898" s="91">
        <v>42.582999999999998</v>
      </c>
      <c r="D898" s="88">
        <v>1</v>
      </c>
      <c r="E898" s="92">
        <v>1982</v>
      </c>
      <c r="F898" s="83">
        <v>10</v>
      </c>
      <c r="G898" s="83">
        <v>14</v>
      </c>
      <c r="H898" s="83">
        <v>12</v>
      </c>
      <c r="I898" s="83">
        <v>56</v>
      </c>
      <c r="J898" s="83">
        <v>51.3</v>
      </c>
      <c r="K898" s="84">
        <v>0.22500000000000001</v>
      </c>
      <c r="L898" s="89">
        <v>0.01</v>
      </c>
      <c r="M898" s="83" t="s">
        <v>235</v>
      </c>
    </row>
    <row r="899" spans="1:13" x14ac:dyDescent="0.25">
      <c r="A899" s="82">
        <v>2.9768400000000002</v>
      </c>
      <c r="B899" s="90">
        <v>-111.4</v>
      </c>
      <c r="C899" s="91">
        <v>42.597000000000001</v>
      </c>
      <c r="D899" s="88">
        <v>0</v>
      </c>
      <c r="E899" s="92">
        <v>1982</v>
      </c>
      <c r="F899" s="83">
        <v>10</v>
      </c>
      <c r="G899" s="83">
        <v>14</v>
      </c>
      <c r="H899" s="83">
        <v>22</v>
      </c>
      <c r="I899" s="83">
        <v>59</v>
      </c>
      <c r="J899" s="83">
        <v>4.8</v>
      </c>
      <c r="K899" s="84">
        <v>0.22500000000000001</v>
      </c>
      <c r="L899" s="89">
        <v>0.01</v>
      </c>
      <c r="M899" s="83" t="s">
        <v>235</v>
      </c>
    </row>
    <row r="900" spans="1:13" x14ac:dyDescent="0.25">
      <c r="A900" s="82">
        <v>3.3948900000000002</v>
      </c>
      <c r="B900" s="90">
        <v>-111.41500000000001</v>
      </c>
      <c r="C900" s="91">
        <v>42.610999999999997</v>
      </c>
      <c r="D900" s="88">
        <v>1</v>
      </c>
      <c r="E900" s="92">
        <v>1982</v>
      </c>
      <c r="F900" s="83">
        <v>10</v>
      </c>
      <c r="G900" s="83">
        <v>14</v>
      </c>
      <c r="H900" s="83">
        <v>23</v>
      </c>
      <c r="I900" s="83">
        <v>44</v>
      </c>
      <c r="J900" s="83">
        <v>53.7</v>
      </c>
      <c r="K900" s="84">
        <v>0.22500000000000001</v>
      </c>
      <c r="L900" s="89">
        <v>0.01</v>
      </c>
      <c r="M900" s="83" t="s">
        <v>235</v>
      </c>
    </row>
    <row r="901" spans="1:13" x14ac:dyDescent="0.25">
      <c r="A901" s="82">
        <v>2.9303900000000001</v>
      </c>
      <c r="B901" s="90">
        <v>-111.423</v>
      </c>
      <c r="C901" s="91">
        <v>42.597000000000001</v>
      </c>
      <c r="D901" s="88">
        <v>1</v>
      </c>
      <c r="E901" s="92">
        <v>1982</v>
      </c>
      <c r="F901" s="83">
        <v>10</v>
      </c>
      <c r="G901" s="83">
        <v>15</v>
      </c>
      <c r="H901" s="83">
        <v>0</v>
      </c>
      <c r="I901" s="83">
        <v>1</v>
      </c>
      <c r="J901" s="83">
        <v>19.3</v>
      </c>
      <c r="K901" s="84">
        <v>0.22500000000000001</v>
      </c>
      <c r="L901" s="89">
        <v>0.01</v>
      </c>
      <c r="M901" s="83" t="s">
        <v>235</v>
      </c>
    </row>
    <row r="902" spans="1:13" x14ac:dyDescent="0.25">
      <c r="A902" s="82">
        <v>2.8653599999999999</v>
      </c>
      <c r="B902" s="90">
        <v>-111.414</v>
      </c>
      <c r="C902" s="91">
        <v>42.616999999999997</v>
      </c>
      <c r="D902" s="88">
        <v>0</v>
      </c>
      <c r="E902" s="92">
        <v>1982</v>
      </c>
      <c r="F902" s="83">
        <v>10</v>
      </c>
      <c r="G902" s="83">
        <v>15</v>
      </c>
      <c r="H902" s="83">
        <v>2</v>
      </c>
      <c r="I902" s="83">
        <v>51</v>
      </c>
      <c r="J902" s="83">
        <v>17</v>
      </c>
      <c r="K902" s="84">
        <v>0.22500000000000001</v>
      </c>
      <c r="L902" s="89">
        <v>0.01</v>
      </c>
      <c r="M902" s="83" t="s">
        <v>235</v>
      </c>
    </row>
    <row r="903" spans="1:13" x14ac:dyDescent="0.25">
      <c r="A903" s="82">
        <v>2.7724600000000001</v>
      </c>
      <c r="B903" s="90">
        <v>-111.43</v>
      </c>
      <c r="C903" s="91">
        <v>42.616</v>
      </c>
      <c r="D903" s="88">
        <v>0</v>
      </c>
      <c r="E903" s="92">
        <v>1982</v>
      </c>
      <c r="F903" s="83">
        <v>10</v>
      </c>
      <c r="G903" s="83">
        <v>16</v>
      </c>
      <c r="H903" s="83">
        <v>1</v>
      </c>
      <c r="I903" s="83">
        <v>36</v>
      </c>
      <c r="J903" s="83">
        <v>50.7</v>
      </c>
      <c r="K903" s="84">
        <v>0.22500000000000001</v>
      </c>
      <c r="L903" s="89">
        <v>0.01</v>
      </c>
      <c r="M903" s="83" t="s">
        <v>235</v>
      </c>
    </row>
    <row r="904" spans="1:13" x14ac:dyDescent="0.25">
      <c r="A904" s="82">
        <v>2.9954200000000002</v>
      </c>
      <c r="B904" s="90">
        <v>-111.39400000000001</v>
      </c>
      <c r="C904" s="91">
        <v>42.59</v>
      </c>
      <c r="D904" s="88">
        <v>0</v>
      </c>
      <c r="E904" s="92">
        <v>1982</v>
      </c>
      <c r="F904" s="83">
        <v>10</v>
      </c>
      <c r="G904" s="83">
        <v>16</v>
      </c>
      <c r="H904" s="83">
        <v>1</v>
      </c>
      <c r="I904" s="83">
        <v>52</v>
      </c>
      <c r="J904" s="83">
        <v>42.5</v>
      </c>
      <c r="K904" s="84">
        <v>0.22500000000000001</v>
      </c>
      <c r="L904" s="89">
        <v>0.01</v>
      </c>
      <c r="M904" s="83" t="s">
        <v>235</v>
      </c>
    </row>
    <row r="905" spans="1:13" x14ac:dyDescent="0.25">
      <c r="A905" s="82">
        <v>2.7353000000000001</v>
      </c>
      <c r="B905" s="90">
        <v>-111.452</v>
      </c>
      <c r="C905" s="91">
        <v>42.631</v>
      </c>
      <c r="D905" s="88">
        <v>1</v>
      </c>
      <c r="E905" s="92">
        <v>1982</v>
      </c>
      <c r="F905" s="83">
        <v>10</v>
      </c>
      <c r="G905" s="83">
        <v>16</v>
      </c>
      <c r="H905" s="83">
        <v>8</v>
      </c>
      <c r="I905" s="83">
        <v>8</v>
      </c>
      <c r="J905" s="83">
        <v>32.5</v>
      </c>
      <c r="K905" s="84">
        <v>0.22500000000000001</v>
      </c>
      <c r="L905" s="89">
        <v>0.01</v>
      </c>
      <c r="M905" s="83" t="s">
        <v>235</v>
      </c>
    </row>
    <row r="906" spans="1:13" x14ac:dyDescent="0.25">
      <c r="A906" s="82">
        <v>2.6516899999999999</v>
      </c>
      <c r="B906" s="90">
        <v>-111.414</v>
      </c>
      <c r="C906" s="91">
        <v>42.603000000000002</v>
      </c>
      <c r="D906" s="88">
        <v>1</v>
      </c>
      <c r="E906" s="92">
        <v>1982</v>
      </c>
      <c r="F906" s="83">
        <v>10</v>
      </c>
      <c r="G906" s="83">
        <v>17</v>
      </c>
      <c r="H906" s="83">
        <v>0</v>
      </c>
      <c r="I906" s="83">
        <v>15</v>
      </c>
      <c r="J906" s="83">
        <v>35.5</v>
      </c>
      <c r="K906" s="84">
        <v>0.22500000000000001</v>
      </c>
      <c r="L906" s="89">
        <v>0.01</v>
      </c>
      <c r="M906" s="83" t="s">
        <v>235</v>
      </c>
    </row>
    <row r="907" spans="1:13" x14ac:dyDescent="0.25">
      <c r="A907" s="82">
        <v>2.8467799999999999</v>
      </c>
      <c r="B907" s="90">
        <v>-111.42700000000001</v>
      </c>
      <c r="C907" s="91">
        <v>42.615000000000002</v>
      </c>
      <c r="D907" s="88">
        <v>2</v>
      </c>
      <c r="E907" s="92">
        <v>1982</v>
      </c>
      <c r="F907" s="83">
        <v>10</v>
      </c>
      <c r="G907" s="83">
        <v>17</v>
      </c>
      <c r="H907" s="83">
        <v>19</v>
      </c>
      <c r="I907" s="83">
        <v>28</v>
      </c>
      <c r="J907" s="83">
        <v>34.799999999999997</v>
      </c>
      <c r="K907" s="84">
        <v>0.22500000000000001</v>
      </c>
      <c r="L907" s="89">
        <v>0.01</v>
      </c>
      <c r="M907" s="83" t="s">
        <v>235</v>
      </c>
    </row>
    <row r="908" spans="1:13" x14ac:dyDescent="0.25">
      <c r="A908" s="82">
        <v>2.9396800000000001</v>
      </c>
      <c r="B908" s="90">
        <v>-112.286</v>
      </c>
      <c r="C908" s="91">
        <v>38.529000000000003</v>
      </c>
      <c r="D908" s="88">
        <v>0</v>
      </c>
      <c r="E908" s="92">
        <v>1982</v>
      </c>
      <c r="F908" s="83">
        <v>10</v>
      </c>
      <c r="G908" s="83">
        <v>24</v>
      </c>
      <c r="H908" s="83">
        <v>12</v>
      </c>
      <c r="I908" s="83">
        <v>10</v>
      </c>
      <c r="J908" s="83">
        <v>20.6</v>
      </c>
      <c r="K908" s="84">
        <v>0.22500000000000001</v>
      </c>
      <c r="L908" s="89">
        <v>0.01</v>
      </c>
      <c r="M908" s="83" t="s">
        <v>235</v>
      </c>
    </row>
    <row r="909" spans="1:13" x14ac:dyDescent="0.25">
      <c r="A909" s="82">
        <v>2.6145299999999998</v>
      </c>
      <c r="B909" s="90">
        <v>-112.286</v>
      </c>
      <c r="C909" s="91">
        <v>38.502000000000002</v>
      </c>
      <c r="D909" s="88">
        <v>1</v>
      </c>
      <c r="E909" s="92">
        <v>1982</v>
      </c>
      <c r="F909" s="83">
        <v>10</v>
      </c>
      <c r="G909" s="83">
        <v>25</v>
      </c>
      <c r="H909" s="83">
        <v>22</v>
      </c>
      <c r="I909" s="83">
        <v>55</v>
      </c>
      <c r="J909" s="83">
        <v>49.8</v>
      </c>
      <c r="K909" s="84">
        <v>0.22500000000000001</v>
      </c>
      <c r="L909" s="89">
        <v>0.01</v>
      </c>
      <c r="M909" s="83" t="s">
        <v>235</v>
      </c>
    </row>
    <row r="910" spans="1:13" x14ac:dyDescent="0.25">
      <c r="A910" s="82">
        <v>3.253306768896401</v>
      </c>
      <c r="B910" s="90">
        <v>-114.258</v>
      </c>
      <c r="C910" s="91">
        <v>37.683999999999997</v>
      </c>
      <c r="D910" s="88">
        <v>8</v>
      </c>
      <c r="E910" s="92">
        <v>1982</v>
      </c>
      <c r="F910" s="83">
        <v>11</v>
      </c>
      <c r="G910" s="83">
        <v>1</v>
      </c>
      <c r="H910" s="83">
        <v>23</v>
      </c>
      <c r="I910" s="83">
        <v>14</v>
      </c>
      <c r="J910" s="83">
        <v>42.4</v>
      </c>
      <c r="K910" s="84">
        <v>0.16083765575665815</v>
      </c>
      <c r="L910" s="89">
        <v>0.01</v>
      </c>
      <c r="M910" s="83" t="s">
        <v>236</v>
      </c>
    </row>
    <row r="911" spans="1:13" x14ac:dyDescent="0.25">
      <c r="A911" s="82">
        <v>2.7353000000000001</v>
      </c>
      <c r="B911" s="90">
        <v>-111.444</v>
      </c>
      <c r="C911" s="91">
        <v>42.610999999999997</v>
      </c>
      <c r="D911" s="88">
        <v>0</v>
      </c>
      <c r="E911" s="92">
        <v>1982</v>
      </c>
      <c r="F911" s="83">
        <v>11</v>
      </c>
      <c r="G911" s="83">
        <v>5</v>
      </c>
      <c r="H911" s="83">
        <v>22</v>
      </c>
      <c r="I911" s="83">
        <v>28</v>
      </c>
      <c r="J911" s="83">
        <v>44.6</v>
      </c>
      <c r="K911" s="84">
        <v>0.22500000000000001</v>
      </c>
      <c r="L911" s="89">
        <v>0.01</v>
      </c>
      <c r="M911" s="83" t="s">
        <v>235</v>
      </c>
    </row>
    <row r="912" spans="1:13" x14ac:dyDescent="0.25">
      <c r="A912" s="82">
        <v>2.6238200000000003</v>
      </c>
      <c r="B912" s="90">
        <v>-111.419</v>
      </c>
      <c r="C912" s="91">
        <v>42.6</v>
      </c>
      <c r="D912" s="88">
        <v>0</v>
      </c>
      <c r="E912" s="92">
        <v>1982</v>
      </c>
      <c r="F912" s="83">
        <v>11</v>
      </c>
      <c r="G912" s="83">
        <v>6</v>
      </c>
      <c r="H912" s="83">
        <v>11</v>
      </c>
      <c r="I912" s="83">
        <v>45</v>
      </c>
      <c r="J912" s="83">
        <v>53.2</v>
      </c>
      <c r="K912" s="84">
        <v>0.22500000000000001</v>
      </c>
      <c r="L912" s="89">
        <v>0.01</v>
      </c>
      <c r="M912" s="83" t="s">
        <v>235</v>
      </c>
    </row>
    <row r="913" spans="1:13" x14ac:dyDescent="0.25">
      <c r="A913" s="82">
        <v>2.7910399999999997</v>
      </c>
      <c r="B913" s="90">
        <v>-111.863</v>
      </c>
      <c r="C913" s="91">
        <v>42.521000000000001</v>
      </c>
      <c r="D913" s="88">
        <v>6</v>
      </c>
      <c r="E913" s="92">
        <v>1982</v>
      </c>
      <c r="F913" s="83">
        <v>11</v>
      </c>
      <c r="G913" s="83">
        <v>18</v>
      </c>
      <c r="H913" s="83">
        <v>21</v>
      </c>
      <c r="I913" s="83">
        <v>31</v>
      </c>
      <c r="J913" s="83">
        <v>52.2</v>
      </c>
      <c r="K913" s="84">
        <v>0.22500000000000001</v>
      </c>
      <c r="L913" s="89">
        <v>0.01</v>
      </c>
      <c r="M913" s="83" t="s">
        <v>235</v>
      </c>
    </row>
    <row r="914" spans="1:13" x14ac:dyDescent="0.25">
      <c r="A914" s="82">
        <v>3.2951899999999998</v>
      </c>
      <c r="B914" s="90">
        <v>-112.01</v>
      </c>
      <c r="C914" s="91">
        <v>36.03</v>
      </c>
      <c r="D914" s="88">
        <v>5</v>
      </c>
      <c r="E914" s="92">
        <v>1982</v>
      </c>
      <c r="F914" s="83">
        <v>11</v>
      </c>
      <c r="G914" s="83">
        <v>19</v>
      </c>
      <c r="H914" s="83">
        <v>20</v>
      </c>
      <c r="I914" s="83">
        <v>57</v>
      </c>
      <c r="J914" s="83">
        <v>34.6</v>
      </c>
      <c r="K914" s="84">
        <v>0.23</v>
      </c>
      <c r="L914" s="89">
        <v>0.01</v>
      </c>
      <c r="M914" s="83" t="s">
        <v>235</v>
      </c>
    </row>
    <row r="915" spans="1:13" x14ac:dyDescent="0.25">
      <c r="A915" s="82">
        <v>2.6052400000000002</v>
      </c>
      <c r="B915" s="90">
        <v>-111.55500000000001</v>
      </c>
      <c r="C915" s="91">
        <v>42.737000000000002</v>
      </c>
      <c r="D915" s="88">
        <v>0</v>
      </c>
      <c r="E915" s="92">
        <v>1982</v>
      </c>
      <c r="F915" s="83">
        <v>11</v>
      </c>
      <c r="G915" s="83">
        <v>30</v>
      </c>
      <c r="H915" s="83">
        <v>0</v>
      </c>
      <c r="I915" s="83">
        <v>53</v>
      </c>
      <c r="J915" s="83">
        <v>38.799999999999997</v>
      </c>
      <c r="K915" s="84">
        <v>0.22500000000000001</v>
      </c>
      <c r="L915" s="89">
        <v>0.01</v>
      </c>
      <c r="M915" s="83" t="s">
        <v>235</v>
      </c>
    </row>
    <row r="916" spans="1:13" x14ac:dyDescent="0.25">
      <c r="A916" s="82">
        <v>2.51234</v>
      </c>
      <c r="B916" s="90">
        <v>-111.414</v>
      </c>
      <c r="C916" s="91">
        <v>42.624000000000002</v>
      </c>
      <c r="D916" s="88">
        <v>1</v>
      </c>
      <c r="E916" s="92">
        <v>1982</v>
      </c>
      <c r="F916" s="83">
        <v>12</v>
      </c>
      <c r="G916" s="83">
        <v>21</v>
      </c>
      <c r="H916" s="83">
        <v>17</v>
      </c>
      <c r="I916" s="83">
        <v>40</v>
      </c>
      <c r="J916" s="83">
        <v>2.2000000000000002</v>
      </c>
      <c r="K916" s="84">
        <v>0.22500000000000001</v>
      </c>
      <c r="L916" s="89">
        <v>0.01</v>
      </c>
      <c r="M916" s="83" t="s">
        <v>235</v>
      </c>
    </row>
    <row r="917" spans="1:13" x14ac:dyDescent="0.25">
      <c r="A917" s="82">
        <v>3.3742900000000002</v>
      </c>
      <c r="B917" s="90">
        <v>-111.4</v>
      </c>
      <c r="C917" s="91">
        <v>42.61</v>
      </c>
      <c r="D917" s="88">
        <v>5</v>
      </c>
      <c r="E917" s="92">
        <v>1982</v>
      </c>
      <c r="F917" s="83">
        <v>12</v>
      </c>
      <c r="G917" s="83">
        <v>23</v>
      </c>
      <c r="H917" s="83">
        <v>9</v>
      </c>
      <c r="I917" s="83">
        <v>23</v>
      </c>
      <c r="J917" s="83">
        <v>49.4</v>
      </c>
      <c r="K917" s="84">
        <v>0.23</v>
      </c>
      <c r="L917" s="89">
        <v>0.01</v>
      </c>
      <c r="M917" s="83" t="s">
        <v>235</v>
      </c>
    </row>
    <row r="918" spans="1:13" x14ac:dyDescent="0.25">
      <c r="A918" s="82">
        <v>3.2090899999999998</v>
      </c>
      <c r="B918" s="90">
        <v>-112.501</v>
      </c>
      <c r="C918" s="91">
        <v>42.142000000000003</v>
      </c>
      <c r="D918" s="88">
        <v>0</v>
      </c>
      <c r="E918" s="92">
        <v>1982</v>
      </c>
      <c r="F918" s="83">
        <v>12</v>
      </c>
      <c r="G918" s="83">
        <v>24</v>
      </c>
      <c r="H918" s="83">
        <v>15</v>
      </c>
      <c r="I918" s="83">
        <v>11</v>
      </c>
      <c r="J918" s="83">
        <v>20.7</v>
      </c>
      <c r="K918" s="84">
        <v>0.22500000000000001</v>
      </c>
      <c r="L918" s="89">
        <v>0.01</v>
      </c>
      <c r="M918" s="83" t="s">
        <v>235</v>
      </c>
    </row>
    <row r="919" spans="1:13" x14ac:dyDescent="0.25">
      <c r="A919" s="82">
        <v>2.50305</v>
      </c>
      <c r="B919" s="90">
        <v>-111.59099999999999</v>
      </c>
      <c r="C919" s="91">
        <v>42.75</v>
      </c>
      <c r="D919" s="88">
        <v>0</v>
      </c>
      <c r="E919" s="92">
        <v>1982</v>
      </c>
      <c r="F919" s="83">
        <v>12</v>
      </c>
      <c r="G919" s="83">
        <v>30</v>
      </c>
      <c r="H919" s="83">
        <v>0</v>
      </c>
      <c r="I919" s="83">
        <v>16</v>
      </c>
      <c r="J919" s="83">
        <v>31.9</v>
      </c>
      <c r="K919" s="84">
        <v>0.22500000000000001</v>
      </c>
      <c r="L919" s="89">
        <v>0.01</v>
      </c>
      <c r="M919" s="83" t="s">
        <v>235</v>
      </c>
    </row>
    <row r="920" spans="1:13" x14ac:dyDescent="0.25">
      <c r="A920" s="82">
        <v>2.9396800000000001</v>
      </c>
      <c r="B920" s="90">
        <v>-111.94499999999999</v>
      </c>
      <c r="C920" s="91">
        <v>39.950000000000003</v>
      </c>
      <c r="D920" s="88">
        <v>1</v>
      </c>
      <c r="E920" s="92">
        <v>1983</v>
      </c>
      <c r="F920" s="83">
        <v>1</v>
      </c>
      <c r="G920" s="83">
        <v>22</v>
      </c>
      <c r="H920" s="83">
        <v>11</v>
      </c>
      <c r="I920" s="83">
        <v>44</v>
      </c>
      <c r="J920" s="83">
        <v>48.7</v>
      </c>
      <c r="K920" s="84">
        <v>0.22500000000000001</v>
      </c>
      <c r="L920" s="89">
        <v>0.01</v>
      </c>
      <c r="M920" s="83" t="s">
        <v>235</v>
      </c>
    </row>
    <row r="921" spans="1:13" x14ac:dyDescent="0.25">
      <c r="A921" s="82">
        <v>2.8653599999999999</v>
      </c>
      <c r="B921" s="90">
        <v>-110.673</v>
      </c>
      <c r="C921" s="91">
        <v>37.777000000000001</v>
      </c>
      <c r="D921" s="88">
        <v>7</v>
      </c>
      <c r="E921" s="92">
        <v>1983</v>
      </c>
      <c r="F921" s="83">
        <v>1</v>
      </c>
      <c r="G921" s="83">
        <v>27</v>
      </c>
      <c r="H921" s="83">
        <v>23</v>
      </c>
      <c r="I921" s="83">
        <v>37</v>
      </c>
      <c r="J921" s="83">
        <v>11.8</v>
      </c>
      <c r="K921" s="84">
        <v>0.22500000000000001</v>
      </c>
      <c r="L921" s="89">
        <v>0.01</v>
      </c>
      <c r="M921" s="83" t="s">
        <v>235</v>
      </c>
    </row>
    <row r="922" spans="1:13" x14ac:dyDescent="0.25">
      <c r="A922" s="82">
        <v>2.71672</v>
      </c>
      <c r="B922" s="90">
        <v>-110.67</v>
      </c>
      <c r="C922" s="91">
        <v>37.732999999999997</v>
      </c>
      <c r="D922" s="88">
        <v>0</v>
      </c>
      <c r="E922" s="92">
        <v>1983</v>
      </c>
      <c r="F922" s="83">
        <v>1</v>
      </c>
      <c r="G922" s="83">
        <v>30</v>
      </c>
      <c r="H922" s="83">
        <v>13</v>
      </c>
      <c r="I922" s="83">
        <v>30</v>
      </c>
      <c r="J922" s="83">
        <v>32</v>
      </c>
      <c r="K922" s="84">
        <v>0.22500000000000001</v>
      </c>
      <c r="L922" s="89">
        <v>0.01</v>
      </c>
      <c r="M922" s="83" t="s">
        <v>235</v>
      </c>
    </row>
    <row r="923" spans="1:13" x14ac:dyDescent="0.25">
      <c r="A923" s="82">
        <v>4.2068648822820602</v>
      </c>
      <c r="B923" s="90">
        <v>-111.19</v>
      </c>
      <c r="C923" s="91">
        <v>43.304000000000002</v>
      </c>
      <c r="D923" s="88">
        <v>7</v>
      </c>
      <c r="E923" s="92">
        <v>1983</v>
      </c>
      <c r="F923" s="83">
        <v>2</v>
      </c>
      <c r="G923" s="83">
        <v>8</v>
      </c>
      <c r="H923" s="83">
        <v>10</v>
      </c>
      <c r="I923" s="83">
        <v>54</v>
      </c>
      <c r="J923" s="83">
        <v>54.9</v>
      </c>
      <c r="K923" s="84">
        <v>0.19154173215726886</v>
      </c>
      <c r="L923" s="89">
        <v>0.01</v>
      </c>
      <c r="M923" s="83" t="s">
        <v>236</v>
      </c>
    </row>
    <row r="924" spans="1:13" x14ac:dyDescent="0.25">
      <c r="A924" s="82">
        <v>3.2951899999999998</v>
      </c>
      <c r="B924" s="90">
        <v>-114.72199999999999</v>
      </c>
      <c r="C924" s="91">
        <v>36.04</v>
      </c>
      <c r="D924" s="88">
        <v>5</v>
      </c>
      <c r="E924" s="92">
        <v>1983</v>
      </c>
      <c r="F924" s="83">
        <v>2</v>
      </c>
      <c r="G924" s="83">
        <v>16</v>
      </c>
      <c r="H924" s="83">
        <v>8</v>
      </c>
      <c r="I924" s="83">
        <v>26</v>
      </c>
      <c r="J924" s="83">
        <v>5.7</v>
      </c>
      <c r="K924" s="84">
        <v>0.23</v>
      </c>
      <c r="L924" s="89">
        <v>0.01</v>
      </c>
      <c r="M924" s="83" t="s">
        <v>235</v>
      </c>
    </row>
    <row r="925" spans="1:13" x14ac:dyDescent="0.25">
      <c r="A925" s="82">
        <v>3.1054431562424529</v>
      </c>
      <c r="B925" s="90">
        <v>-111.595</v>
      </c>
      <c r="C925" s="91">
        <v>43.006</v>
      </c>
      <c r="D925" s="88">
        <v>6</v>
      </c>
      <c r="E925" s="92">
        <v>1983</v>
      </c>
      <c r="F925" s="83">
        <v>2</v>
      </c>
      <c r="G925" s="83">
        <v>25</v>
      </c>
      <c r="H925" s="83">
        <v>5</v>
      </c>
      <c r="I925" s="83">
        <v>28</v>
      </c>
      <c r="J925" s="83">
        <v>6.4</v>
      </c>
      <c r="K925" s="84">
        <v>0.16083765575665815</v>
      </c>
      <c r="L925" s="89">
        <v>0.01</v>
      </c>
      <c r="M925" s="83" t="s">
        <v>236</v>
      </c>
    </row>
    <row r="926" spans="1:13" x14ac:dyDescent="0.25">
      <c r="A926" s="82">
        <v>2.7445900000000001</v>
      </c>
      <c r="B926" s="90">
        <v>-111.672</v>
      </c>
      <c r="C926" s="91">
        <v>41.14</v>
      </c>
      <c r="D926" s="88">
        <v>8</v>
      </c>
      <c r="E926" s="92">
        <v>1983</v>
      </c>
      <c r="F926" s="83">
        <v>3</v>
      </c>
      <c r="G926" s="83">
        <v>6</v>
      </c>
      <c r="H926" s="83">
        <v>10</v>
      </c>
      <c r="I926" s="83">
        <v>53</v>
      </c>
      <c r="J926" s="83">
        <v>35.700000000000003</v>
      </c>
      <c r="K926" s="84">
        <v>0.22500000000000001</v>
      </c>
      <c r="L926" s="89">
        <v>0.01</v>
      </c>
      <c r="M926" s="83" t="s">
        <v>235</v>
      </c>
    </row>
    <row r="927" spans="1:13" x14ac:dyDescent="0.25">
      <c r="A927" s="82">
        <v>2.6609799999999999</v>
      </c>
      <c r="B927" s="90">
        <v>-111.40600000000001</v>
      </c>
      <c r="C927" s="91">
        <v>42.328000000000003</v>
      </c>
      <c r="D927" s="88">
        <v>0</v>
      </c>
      <c r="E927" s="92">
        <v>1983</v>
      </c>
      <c r="F927" s="83">
        <v>3</v>
      </c>
      <c r="G927" s="83">
        <v>16</v>
      </c>
      <c r="H927" s="83">
        <v>18</v>
      </c>
      <c r="I927" s="83">
        <v>31</v>
      </c>
      <c r="J927" s="83">
        <v>55.5</v>
      </c>
      <c r="K927" s="84">
        <v>0.22500000000000001</v>
      </c>
      <c r="L927" s="89">
        <v>0.01</v>
      </c>
      <c r="M927" s="83" t="s">
        <v>235</v>
      </c>
    </row>
    <row r="928" spans="1:13" x14ac:dyDescent="0.25">
      <c r="A928" s="82">
        <v>2.5773699999999997</v>
      </c>
      <c r="B928" s="90">
        <v>-111.581</v>
      </c>
      <c r="C928" s="91">
        <v>42.741999999999997</v>
      </c>
      <c r="D928" s="88">
        <v>0</v>
      </c>
      <c r="E928" s="92">
        <v>1983</v>
      </c>
      <c r="F928" s="83">
        <v>3</v>
      </c>
      <c r="G928" s="83">
        <v>18</v>
      </c>
      <c r="H928" s="83">
        <v>1</v>
      </c>
      <c r="I928" s="83">
        <v>43</v>
      </c>
      <c r="J928" s="83">
        <v>13</v>
      </c>
      <c r="K928" s="84">
        <v>0.22500000000000001</v>
      </c>
      <c r="L928" s="89">
        <v>0.01</v>
      </c>
      <c r="M928" s="83" t="s">
        <v>235</v>
      </c>
    </row>
    <row r="929" spans="1:13" x14ac:dyDescent="0.25">
      <c r="A929" s="82">
        <v>2.69814</v>
      </c>
      <c r="B929" s="90">
        <v>-111.583</v>
      </c>
      <c r="C929" s="91">
        <v>42.74</v>
      </c>
      <c r="D929" s="88">
        <v>1</v>
      </c>
      <c r="E929" s="92">
        <v>1983</v>
      </c>
      <c r="F929" s="83">
        <v>3</v>
      </c>
      <c r="G929" s="83">
        <v>22</v>
      </c>
      <c r="H929" s="83">
        <v>23</v>
      </c>
      <c r="I929" s="83">
        <v>0</v>
      </c>
      <c r="J929" s="83">
        <v>26.4</v>
      </c>
      <c r="K929" s="84">
        <v>0.22500000000000001</v>
      </c>
      <c r="L929" s="89">
        <v>0.01</v>
      </c>
      <c r="M929" s="83" t="s">
        <v>235</v>
      </c>
    </row>
    <row r="930" spans="1:13" x14ac:dyDescent="0.25">
      <c r="A930" s="82">
        <v>3.2412469625367413</v>
      </c>
      <c r="B930" s="90">
        <v>-110.63200000000001</v>
      </c>
      <c r="C930" s="91">
        <v>38.305999999999997</v>
      </c>
      <c r="D930" s="88">
        <v>2</v>
      </c>
      <c r="E930" s="92">
        <v>1983</v>
      </c>
      <c r="F930" s="83">
        <v>5</v>
      </c>
      <c r="G930" s="83">
        <v>3</v>
      </c>
      <c r="H930" s="83">
        <v>12</v>
      </c>
      <c r="I930" s="83">
        <v>43</v>
      </c>
      <c r="J930" s="83">
        <v>37.6</v>
      </c>
      <c r="K930" s="84">
        <v>0.16151704475634704</v>
      </c>
      <c r="L930" s="89">
        <v>0.01</v>
      </c>
      <c r="M930" s="83" t="s">
        <v>236</v>
      </c>
    </row>
    <row r="931" spans="1:13" x14ac:dyDescent="0.25">
      <c r="A931" s="82">
        <v>2.52163</v>
      </c>
      <c r="B931" s="90">
        <v>-112.4</v>
      </c>
      <c r="C931" s="91">
        <v>37.76</v>
      </c>
      <c r="D931" s="88">
        <v>0</v>
      </c>
      <c r="E931" s="92">
        <v>1983</v>
      </c>
      <c r="F931" s="83">
        <v>6</v>
      </c>
      <c r="G931" s="83">
        <v>1</v>
      </c>
      <c r="H931" s="83">
        <v>4</v>
      </c>
      <c r="I931" s="83">
        <v>28</v>
      </c>
      <c r="J931" s="83">
        <v>9.1</v>
      </c>
      <c r="K931" s="84">
        <v>0.22500000000000001</v>
      </c>
      <c r="L931" s="89">
        <v>0.01</v>
      </c>
      <c r="M931" s="83" t="s">
        <v>235</v>
      </c>
    </row>
    <row r="932" spans="1:13" x14ac:dyDescent="0.25">
      <c r="A932" s="82">
        <v>2.50305</v>
      </c>
      <c r="B932" s="90">
        <v>-111.979</v>
      </c>
      <c r="C932" s="91">
        <v>39.853999999999999</v>
      </c>
      <c r="D932" s="88">
        <v>5</v>
      </c>
      <c r="E932" s="92">
        <v>1983</v>
      </c>
      <c r="F932" s="83">
        <v>6</v>
      </c>
      <c r="G932" s="83">
        <v>9</v>
      </c>
      <c r="H932" s="83">
        <v>16</v>
      </c>
      <c r="I932" s="83">
        <v>57</v>
      </c>
      <c r="J932" s="83">
        <v>15</v>
      </c>
      <c r="K932" s="84">
        <v>0.22500000000000001</v>
      </c>
      <c r="L932" s="89">
        <v>0.01</v>
      </c>
      <c r="M932" s="83" t="s">
        <v>235</v>
      </c>
    </row>
    <row r="933" spans="1:13" x14ac:dyDescent="0.25">
      <c r="A933" s="82">
        <v>2.8746499999999999</v>
      </c>
      <c r="B933" s="90">
        <v>-110.453</v>
      </c>
      <c r="C933" s="91">
        <v>37.524000000000001</v>
      </c>
      <c r="D933" s="88">
        <v>0</v>
      </c>
      <c r="E933" s="92">
        <v>1983</v>
      </c>
      <c r="F933" s="83">
        <v>8</v>
      </c>
      <c r="G933" s="83">
        <v>4</v>
      </c>
      <c r="H933" s="83">
        <v>17</v>
      </c>
      <c r="I933" s="83">
        <v>50</v>
      </c>
      <c r="J933" s="83">
        <v>59.5</v>
      </c>
      <c r="K933" s="84">
        <v>0.22500000000000001</v>
      </c>
      <c r="L933" s="89">
        <v>0.01</v>
      </c>
      <c r="M933" s="83" t="s">
        <v>235</v>
      </c>
    </row>
    <row r="934" spans="1:13" x14ac:dyDescent="0.25">
      <c r="A934" s="82">
        <v>3.0232899999999998</v>
      </c>
      <c r="B934" s="90">
        <v>-111.395</v>
      </c>
      <c r="C934" s="91">
        <v>41.08</v>
      </c>
      <c r="D934" s="88">
        <v>9</v>
      </c>
      <c r="E934" s="92">
        <v>1983</v>
      </c>
      <c r="F934" s="83">
        <v>8</v>
      </c>
      <c r="G934" s="83">
        <v>29</v>
      </c>
      <c r="H934" s="83">
        <v>12</v>
      </c>
      <c r="I934" s="83">
        <v>53</v>
      </c>
      <c r="J934" s="83">
        <v>11.2</v>
      </c>
      <c r="K934" s="84">
        <v>0.22500000000000001</v>
      </c>
      <c r="L934" s="89">
        <v>0.01</v>
      </c>
      <c r="M934" s="83" t="s">
        <v>235</v>
      </c>
    </row>
    <row r="935" spans="1:13" x14ac:dyDescent="0.25">
      <c r="A935" s="82">
        <v>3.5324899999999997</v>
      </c>
      <c r="B935" s="90">
        <v>-112.03700000000001</v>
      </c>
      <c r="C935" s="91">
        <v>36.134999999999998</v>
      </c>
      <c r="D935" s="88">
        <v>5</v>
      </c>
      <c r="E935" s="92">
        <v>1983</v>
      </c>
      <c r="F935" s="83">
        <v>8</v>
      </c>
      <c r="G935" s="83">
        <v>31</v>
      </c>
      <c r="H935" s="83">
        <v>8</v>
      </c>
      <c r="I935" s="83">
        <v>10</v>
      </c>
      <c r="J935" s="83">
        <v>8.6999999999999993</v>
      </c>
      <c r="K935" s="84">
        <v>0.23</v>
      </c>
      <c r="L935" s="89">
        <v>0.01</v>
      </c>
      <c r="M935" s="83" t="s">
        <v>235</v>
      </c>
    </row>
    <row r="936" spans="1:13" x14ac:dyDescent="0.25">
      <c r="A936" s="82">
        <v>3.9549144885063532</v>
      </c>
      <c r="B936" s="90">
        <v>-108.752</v>
      </c>
      <c r="C936" s="91">
        <v>40.718000000000004</v>
      </c>
      <c r="D936" s="88">
        <v>7</v>
      </c>
      <c r="E936" s="92">
        <v>1983</v>
      </c>
      <c r="F936" s="83">
        <v>9</v>
      </c>
      <c r="G936" s="83">
        <v>24</v>
      </c>
      <c r="H936" s="83">
        <v>16</v>
      </c>
      <c r="I936" s="83">
        <v>57</v>
      </c>
      <c r="J936" s="83">
        <v>46.3</v>
      </c>
      <c r="K936" s="84">
        <v>0.16151704475634704</v>
      </c>
      <c r="L936" s="89">
        <v>0.01</v>
      </c>
      <c r="M936" s="83" t="s">
        <v>236</v>
      </c>
    </row>
    <row r="937" spans="1:13" x14ac:dyDescent="0.25">
      <c r="A937" s="82">
        <v>3.9238231893672104</v>
      </c>
      <c r="B937" s="90">
        <v>-111.99299999999999</v>
      </c>
      <c r="C937" s="91">
        <v>40.747999999999998</v>
      </c>
      <c r="D937" s="88">
        <v>5</v>
      </c>
      <c r="E937" s="92">
        <v>1983</v>
      </c>
      <c r="F937" s="83">
        <v>10</v>
      </c>
      <c r="G937" s="83">
        <v>8</v>
      </c>
      <c r="H937" s="83">
        <v>11</v>
      </c>
      <c r="I937" s="83">
        <v>57</v>
      </c>
      <c r="J937" s="83">
        <v>53.8</v>
      </c>
      <c r="K937" s="84">
        <v>0.18862489918550107</v>
      </c>
      <c r="L937" s="89">
        <v>0.01</v>
      </c>
      <c r="M937" s="83" t="s">
        <v>236</v>
      </c>
    </row>
    <row r="938" spans="1:13" x14ac:dyDescent="0.25">
      <c r="A938" s="82">
        <v>2.69814</v>
      </c>
      <c r="B938" s="90">
        <v>-111.99</v>
      </c>
      <c r="C938" s="91">
        <v>40.731999999999999</v>
      </c>
      <c r="D938" s="88">
        <v>10</v>
      </c>
      <c r="E938" s="92">
        <v>1983</v>
      </c>
      <c r="F938" s="83">
        <v>10</v>
      </c>
      <c r="G938" s="83">
        <v>11</v>
      </c>
      <c r="H938" s="83">
        <v>11</v>
      </c>
      <c r="I938" s="83">
        <v>1</v>
      </c>
      <c r="J938" s="83">
        <v>58.2</v>
      </c>
      <c r="K938" s="84">
        <v>0.22500000000000001</v>
      </c>
      <c r="L938" s="89">
        <v>0.01</v>
      </c>
      <c r="M938" s="83" t="s">
        <v>235</v>
      </c>
    </row>
    <row r="939" spans="1:13" x14ac:dyDescent="0.25">
      <c r="A939" s="82">
        <v>3.4920690871770095</v>
      </c>
      <c r="B939" s="90">
        <v>-110.95399999999999</v>
      </c>
      <c r="C939" s="91">
        <v>43.44</v>
      </c>
      <c r="D939" s="88">
        <v>0</v>
      </c>
      <c r="E939" s="92">
        <v>1983</v>
      </c>
      <c r="F939" s="83">
        <v>11</v>
      </c>
      <c r="G939" s="83">
        <v>2</v>
      </c>
      <c r="H939" s="83">
        <v>20</v>
      </c>
      <c r="I939" s="83">
        <v>3</v>
      </c>
      <c r="J939" s="83">
        <v>59.4</v>
      </c>
      <c r="K939" s="84">
        <v>0.16083765575665815</v>
      </c>
      <c r="L939" s="89">
        <v>0.01</v>
      </c>
      <c r="M939" s="83" t="s">
        <v>236</v>
      </c>
    </row>
    <row r="940" spans="1:13" x14ac:dyDescent="0.25">
      <c r="A940" s="82">
        <v>3.5324899999999997</v>
      </c>
      <c r="B940" s="90">
        <v>-114.56</v>
      </c>
      <c r="C940" s="91">
        <v>36.482999999999997</v>
      </c>
      <c r="D940" s="88">
        <v>5</v>
      </c>
      <c r="E940" s="92">
        <v>1983</v>
      </c>
      <c r="F940" s="83">
        <v>11</v>
      </c>
      <c r="G940" s="83">
        <v>3</v>
      </c>
      <c r="H940" s="83">
        <v>18</v>
      </c>
      <c r="I940" s="83">
        <v>26</v>
      </c>
      <c r="J940" s="83">
        <v>23.5</v>
      </c>
      <c r="K940" s="84">
        <v>0.23</v>
      </c>
      <c r="L940" s="89">
        <v>0.01</v>
      </c>
      <c r="M940" s="83" t="s">
        <v>235</v>
      </c>
    </row>
    <row r="941" spans="1:13" x14ac:dyDescent="0.25">
      <c r="A941" s="82">
        <v>2.6609799999999999</v>
      </c>
      <c r="B941" s="90">
        <v>-111.119</v>
      </c>
      <c r="C941" s="91">
        <v>42.994999999999997</v>
      </c>
      <c r="D941" s="88">
        <v>6</v>
      </c>
      <c r="E941" s="92">
        <v>1983</v>
      </c>
      <c r="F941" s="83">
        <v>12</v>
      </c>
      <c r="G941" s="83">
        <v>3</v>
      </c>
      <c r="H941" s="83">
        <v>15</v>
      </c>
      <c r="I941" s="83">
        <v>22</v>
      </c>
      <c r="J941" s="83">
        <v>30.5</v>
      </c>
      <c r="K941" s="84">
        <v>0.22500000000000001</v>
      </c>
      <c r="L941" s="89">
        <v>0.01</v>
      </c>
      <c r="M941" s="83" t="s">
        <v>235</v>
      </c>
    </row>
    <row r="942" spans="1:13" x14ac:dyDescent="0.25">
      <c r="A942" s="82">
        <v>3.4784999999999999</v>
      </c>
      <c r="B942" s="90">
        <v>-111.57</v>
      </c>
      <c r="C942" s="91">
        <v>42.353000000000002</v>
      </c>
      <c r="D942" s="88">
        <v>4</v>
      </c>
      <c r="E942" s="92">
        <v>1983</v>
      </c>
      <c r="F942" s="83">
        <v>12</v>
      </c>
      <c r="G942" s="83">
        <v>11</v>
      </c>
      <c r="H942" s="83">
        <v>7</v>
      </c>
      <c r="I942" s="83">
        <v>40</v>
      </c>
      <c r="J942" s="83">
        <v>45.7</v>
      </c>
      <c r="K942" s="84">
        <v>0.22500000000000001</v>
      </c>
      <c r="L942" s="89">
        <v>0.01</v>
      </c>
      <c r="M942" s="83" t="s">
        <v>235</v>
      </c>
    </row>
    <row r="943" spans="1:13" x14ac:dyDescent="0.25">
      <c r="A943" s="82">
        <v>3.0232899999999998</v>
      </c>
      <c r="B943" s="90">
        <v>-110.51300000000001</v>
      </c>
      <c r="C943" s="91">
        <v>37.58</v>
      </c>
      <c r="D943" s="88">
        <v>1</v>
      </c>
      <c r="E943" s="92">
        <v>1983</v>
      </c>
      <c r="F943" s="83">
        <v>12</v>
      </c>
      <c r="G943" s="83">
        <v>15</v>
      </c>
      <c r="H943" s="83">
        <v>2</v>
      </c>
      <c r="I943" s="83">
        <v>0</v>
      </c>
      <c r="J943" s="83">
        <v>49.6</v>
      </c>
      <c r="K943" s="84">
        <v>0.22500000000000001</v>
      </c>
      <c r="L943" s="89">
        <v>0.01</v>
      </c>
      <c r="M943" s="83" t="s">
        <v>235</v>
      </c>
    </row>
    <row r="944" spans="1:13" x14ac:dyDescent="0.25">
      <c r="A944" s="82">
        <v>4.6550746419241413</v>
      </c>
      <c r="B944" s="90">
        <v>-110.767</v>
      </c>
      <c r="C944" s="91">
        <v>43.293999999999997</v>
      </c>
      <c r="D944" s="88">
        <v>5</v>
      </c>
      <c r="E944" s="96">
        <v>1983</v>
      </c>
      <c r="F944" s="97">
        <v>12</v>
      </c>
      <c r="G944" s="97">
        <v>20</v>
      </c>
      <c r="H944" s="97">
        <v>22</v>
      </c>
      <c r="I944" s="97">
        <v>52</v>
      </c>
      <c r="J944" s="97">
        <v>23.7</v>
      </c>
      <c r="K944" s="84">
        <v>0.18862489918550107</v>
      </c>
      <c r="L944" s="89">
        <v>0.01</v>
      </c>
      <c r="M944" s="83" t="s">
        <v>236</v>
      </c>
    </row>
    <row r="945" spans="1:13" x14ac:dyDescent="0.25">
      <c r="A945" s="82">
        <v>3.69069</v>
      </c>
      <c r="B945" s="90">
        <v>-110.82599999999999</v>
      </c>
      <c r="C945" s="91">
        <v>43.268000000000001</v>
      </c>
      <c r="D945" s="88">
        <v>5</v>
      </c>
      <c r="E945" s="92">
        <v>1983</v>
      </c>
      <c r="F945" s="83">
        <v>12</v>
      </c>
      <c r="G945" s="83">
        <v>20</v>
      </c>
      <c r="H945" s="83">
        <v>23</v>
      </c>
      <c r="I945" s="83">
        <v>21</v>
      </c>
      <c r="J945" s="83">
        <v>52.3</v>
      </c>
      <c r="K945" s="84">
        <v>0.23</v>
      </c>
      <c r="L945" s="89">
        <v>0.01</v>
      </c>
      <c r="M945" s="83" t="s">
        <v>235</v>
      </c>
    </row>
    <row r="946" spans="1:13" x14ac:dyDescent="0.25">
      <c r="A946" s="82">
        <v>3.5815592538034284</v>
      </c>
      <c r="B946" s="90">
        <v>-110.80200000000001</v>
      </c>
      <c r="C946" s="91">
        <v>43.223999999999997</v>
      </c>
      <c r="D946" s="88">
        <v>5</v>
      </c>
      <c r="E946" s="92">
        <v>1983</v>
      </c>
      <c r="F946" s="83">
        <v>12</v>
      </c>
      <c r="G946" s="83">
        <v>22</v>
      </c>
      <c r="H946" s="83">
        <v>18</v>
      </c>
      <c r="I946" s="83">
        <v>56</v>
      </c>
      <c r="J946" s="83">
        <v>3.9</v>
      </c>
      <c r="K946" s="84">
        <v>0.16083765575665815</v>
      </c>
      <c r="L946" s="89">
        <v>0.01</v>
      </c>
      <c r="M946" s="83" t="s">
        <v>236</v>
      </c>
    </row>
    <row r="947" spans="1:13" x14ac:dyDescent="0.25">
      <c r="A947" s="82">
        <v>3.1894819777831436</v>
      </c>
      <c r="B947" s="90">
        <v>-110.75700000000001</v>
      </c>
      <c r="C947" s="91">
        <v>43.316000000000003</v>
      </c>
      <c r="D947" s="88">
        <v>5</v>
      </c>
      <c r="E947" s="92">
        <v>1984</v>
      </c>
      <c r="F947" s="83">
        <v>1</v>
      </c>
      <c r="G947" s="83">
        <v>5</v>
      </c>
      <c r="H947" s="83">
        <v>20</v>
      </c>
      <c r="I947" s="83">
        <v>10</v>
      </c>
      <c r="J947" s="83">
        <v>24.3</v>
      </c>
      <c r="K947" s="84">
        <v>0.16083765575665815</v>
      </c>
      <c r="L947" s="89">
        <v>0.01</v>
      </c>
      <c r="M947" s="83" t="s">
        <v>236</v>
      </c>
    </row>
    <row r="948" spans="1:13" x14ac:dyDescent="0.25">
      <c r="A948" s="82">
        <v>3.1440600000000001</v>
      </c>
      <c r="B948" s="90">
        <v>-111.50700000000001</v>
      </c>
      <c r="C948" s="91">
        <v>39.040999999999997</v>
      </c>
      <c r="D948" s="88">
        <v>0</v>
      </c>
      <c r="E948" s="92">
        <v>1984</v>
      </c>
      <c r="F948" s="83">
        <v>1</v>
      </c>
      <c r="G948" s="83">
        <v>8</v>
      </c>
      <c r="H948" s="83">
        <v>1</v>
      </c>
      <c r="I948" s="83">
        <v>59</v>
      </c>
      <c r="J948" s="83">
        <v>7</v>
      </c>
      <c r="K948" s="84">
        <v>0.22500000000000001</v>
      </c>
      <c r="L948" s="89">
        <v>0.01</v>
      </c>
      <c r="M948" s="83" t="s">
        <v>235</v>
      </c>
    </row>
    <row r="949" spans="1:13" x14ac:dyDescent="0.25">
      <c r="A949" s="82">
        <v>3.8088974233276982</v>
      </c>
      <c r="B949" s="90">
        <v>-114.88200000000001</v>
      </c>
      <c r="C949" s="91">
        <v>41.753</v>
      </c>
      <c r="D949" s="88">
        <v>5</v>
      </c>
      <c r="E949" s="92">
        <v>1984</v>
      </c>
      <c r="F949" s="83">
        <v>2</v>
      </c>
      <c r="G949" s="83">
        <v>25</v>
      </c>
      <c r="H949" s="83">
        <v>7</v>
      </c>
      <c r="I949" s="83">
        <v>4</v>
      </c>
      <c r="J949" s="83">
        <v>44.3</v>
      </c>
      <c r="K949" s="84">
        <v>0.16083765575665815</v>
      </c>
      <c r="L949" s="89">
        <v>0.01</v>
      </c>
      <c r="M949" s="83" t="s">
        <v>236</v>
      </c>
    </row>
    <row r="950" spans="1:13" x14ac:dyDescent="0.25">
      <c r="A950" s="82">
        <v>3.32986</v>
      </c>
      <c r="B950" s="90">
        <v>-108.664</v>
      </c>
      <c r="C950" s="91">
        <v>41.545999999999999</v>
      </c>
      <c r="D950" s="88">
        <v>4</v>
      </c>
      <c r="E950" s="92">
        <v>1984</v>
      </c>
      <c r="F950" s="83">
        <v>3</v>
      </c>
      <c r="G950" s="83">
        <v>1</v>
      </c>
      <c r="H950" s="83">
        <v>18</v>
      </c>
      <c r="I950" s="83">
        <v>13</v>
      </c>
      <c r="J950" s="83">
        <v>0.6</v>
      </c>
      <c r="K950" s="84">
        <v>0.22500000000000001</v>
      </c>
      <c r="L950" s="89">
        <v>0.01</v>
      </c>
      <c r="M950" s="83" t="s">
        <v>235</v>
      </c>
    </row>
    <row r="951" spans="1:13" x14ac:dyDescent="0.25">
      <c r="A951" s="82">
        <v>2.8985018280608541</v>
      </c>
      <c r="B951" s="90">
        <v>-110.782</v>
      </c>
      <c r="C951" s="91">
        <v>43.329000000000001</v>
      </c>
      <c r="D951" s="88">
        <v>5</v>
      </c>
      <c r="E951" s="92">
        <v>1984</v>
      </c>
      <c r="F951" s="83">
        <v>3</v>
      </c>
      <c r="G951" s="83">
        <v>24</v>
      </c>
      <c r="H951" s="83">
        <v>5</v>
      </c>
      <c r="I951" s="83">
        <v>21</v>
      </c>
      <c r="J951" s="83">
        <v>51.8</v>
      </c>
      <c r="K951" s="84">
        <v>0.16083765575665815</v>
      </c>
      <c r="L951" s="89">
        <v>0.01</v>
      </c>
      <c r="M951" s="83" t="s">
        <v>236</v>
      </c>
    </row>
    <row r="952" spans="1:13" x14ac:dyDescent="0.25">
      <c r="A952" s="82">
        <v>3.0139999999999998</v>
      </c>
      <c r="B952" s="90">
        <v>-113.35599999999999</v>
      </c>
      <c r="C952" s="91">
        <v>36.515000000000001</v>
      </c>
      <c r="D952" s="88">
        <v>0</v>
      </c>
      <c r="E952" s="92">
        <v>1984</v>
      </c>
      <c r="F952" s="83">
        <v>4</v>
      </c>
      <c r="G952" s="83">
        <v>14</v>
      </c>
      <c r="H952" s="83">
        <v>9</v>
      </c>
      <c r="I952" s="83">
        <v>15</v>
      </c>
      <c r="J952" s="83">
        <v>7</v>
      </c>
      <c r="K952" s="84">
        <v>0.22500000000000001</v>
      </c>
      <c r="L952" s="89">
        <v>0.01</v>
      </c>
      <c r="M952" s="83" t="s">
        <v>235</v>
      </c>
    </row>
    <row r="953" spans="1:13" x14ac:dyDescent="0.25">
      <c r="A953" s="82">
        <v>2.8374899999999998</v>
      </c>
      <c r="B953" s="90">
        <v>-113.602</v>
      </c>
      <c r="C953" s="91">
        <v>36.997</v>
      </c>
      <c r="D953" s="88">
        <v>0</v>
      </c>
      <c r="E953" s="92">
        <v>1984</v>
      </c>
      <c r="F953" s="83">
        <v>4</v>
      </c>
      <c r="G953" s="83">
        <v>14</v>
      </c>
      <c r="H953" s="83">
        <v>16</v>
      </c>
      <c r="I953" s="83">
        <v>52</v>
      </c>
      <c r="J953" s="83">
        <v>31.5</v>
      </c>
      <c r="K953" s="84">
        <v>0.22500000000000001</v>
      </c>
      <c r="L953" s="89">
        <v>0.01</v>
      </c>
      <c r="M953" s="83" t="s">
        <v>235</v>
      </c>
    </row>
    <row r="954" spans="1:13" x14ac:dyDescent="0.25">
      <c r="A954" s="82">
        <v>2.7353000000000001</v>
      </c>
      <c r="B954" s="90">
        <v>-112.553</v>
      </c>
      <c r="C954" s="91">
        <v>42.003</v>
      </c>
      <c r="D954" s="88">
        <v>3</v>
      </c>
      <c r="E954" s="92">
        <v>1984</v>
      </c>
      <c r="F954" s="83">
        <v>5</v>
      </c>
      <c r="G954" s="83">
        <v>12</v>
      </c>
      <c r="H954" s="83">
        <v>15</v>
      </c>
      <c r="I954" s="83">
        <v>20</v>
      </c>
      <c r="J954" s="83">
        <v>4.4000000000000004</v>
      </c>
      <c r="K954" s="84">
        <v>0.22500000000000001</v>
      </c>
      <c r="L954" s="89">
        <v>0.01</v>
      </c>
      <c r="M954" s="83" t="s">
        <v>235</v>
      </c>
    </row>
    <row r="955" spans="1:13" x14ac:dyDescent="0.25">
      <c r="A955" s="82">
        <v>2.5495000000000001</v>
      </c>
      <c r="B955" s="90">
        <v>-111.85299999999999</v>
      </c>
      <c r="C955" s="91">
        <v>39.969000000000001</v>
      </c>
      <c r="D955" s="88">
        <v>0</v>
      </c>
      <c r="E955" s="92">
        <v>1984</v>
      </c>
      <c r="F955" s="83">
        <v>6</v>
      </c>
      <c r="G955" s="83">
        <v>2</v>
      </c>
      <c r="H955" s="83">
        <v>13</v>
      </c>
      <c r="I955" s="83">
        <v>52</v>
      </c>
      <c r="J955" s="83">
        <v>34.299999999999997</v>
      </c>
      <c r="K955" s="84">
        <v>0.22500000000000001</v>
      </c>
      <c r="L955" s="89">
        <v>0.01</v>
      </c>
      <c r="M955" s="83" t="s">
        <v>235</v>
      </c>
    </row>
    <row r="956" spans="1:13" x14ac:dyDescent="0.25">
      <c r="A956" s="82">
        <v>2.6052400000000002</v>
      </c>
      <c r="B956" s="90">
        <v>-112.349</v>
      </c>
      <c r="C956" s="91">
        <v>36.758000000000003</v>
      </c>
      <c r="D956" s="88">
        <v>1</v>
      </c>
      <c r="E956" s="92">
        <v>1984</v>
      </c>
      <c r="F956" s="83">
        <v>6</v>
      </c>
      <c r="G956" s="83">
        <v>9</v>
      </c>
      <c r="H956" s="83">
        <v>3</v>
      </c>
      <c r="I956" s="83">
        <v>49</v>
      </c>
      <c r="J956" s="83">
        <v>29.2</v>
      </c>
      <c r="K956" s="84">
        <v>0.22500000000000001</v>
      </c>
      <c r="L956" s="89">
        <v>0.01</v>
      </c>
      <c r="M956" s="83" t="s">
        <v>235</v>
      </c>
    </row>
    <row r="957" spans="1:13" x14ac:dyDescent="0.25">
      <c r="A957" s="82">
        <v>2.6423999999999999</v>
      </c>
      <c r="B957" s="90">
        <v>-111.346</v>
      </c>
      <c r="C957" s="91">
        <v>42.904000000000003</v>
      </c>
      <c r="D957" s="88">
        <v>14</v>
      </c>
      <c r="E957" s="92">
        <v>1984</v>
      </c>
      <c r="F957" s="83">
        <v>7</v>
      </c>
      <c r="G957" s="83">
        <v>16</v>
      </c>
      <c r="H957" s="83">
        <v>3</v>
      </c>
      <c r="I957" s="83">
        <v>51</v>
      </c>
      <c r="J957" s="83">
        <v>40.6</v>
      </c>
      <c r="K957" s="84">
        <v>0.22500000000000001</v>
      </c>
      <c r="L957" s="89">
        <v>0.01</v>
      </c>
      <c r="M957" s="83" t="s">
        <v>235</v>
      </c>
    </row>
    <row r="958" spans="1:13" x14ac:dyDescent="0.25">
      <c r="A958" s="82">
        <v>3.2951899999999998</v>
      </c>
      <c r="B958" s="90">
        <v>-111.84399999999999</v>
      </c>
      <c r="C958" s="91">
        <v>36.216000000000001</v>
      </c>
      <c r="D958" s="88">
        <v>5</v>
      </c>
      <c r="E958" s="92">
        <v>1984</v>
      </c>
      <c r="F958" s="83">
        <v>7</v>
      </c>
      <c r="G958" s="83">
        <v>18</v>
      </c>
      <c r="H958" s="83">
        <v>14</v>
      </c>
      <c r="I958" s="83">
        <v>29</v>
      </c>
      <c r="J958" s="83">
        <v>31.8</v>
      </c>
      <c r="K958" s="84">
        <v>0.23</v>
      </c>
      <c r="L958" s="89">
        <v>0.01</v>
      </c>
      <c r="M958" s="83" t="s">
        <v>235</v>
      </c>
    </row>
    <row r="959" spans="1:13" x14ac:dyDescent="0.25">
      <c r="A959" s="82">
        <v>3.8488900000000004</v>
      </c>
      <c r="B959" s="90">
        <v>-114.93600000000001</v>
      </c>
      <c r="C959" s="91">
        <v>37.295000000000002</v>
      </c>
      <c r="D959" s="88">
        <v>5</v>
      </c>
      <c r="E959" s="92">
        <v>1984</v>
      </c>
      <c r="F959" s="83">
        <v>8</v>
      </c>
      <c r="G959" s="83">
        <v>2</v>
      </c>
      <c r="H959" s="83">
        <v>11</v>
      </c>
      <c r="I959" s="83">
        <v>1</v>
      </c>
      <c r="J959" s="83">
        <v>34.9</v>
      </c>
      <c r="K959" s="84">
        <v>0.23</v>
      </c>
      <c r="L959" s="89">
        <v>0.01</v>
      </c>
      <c r="M959" s="83" t="s">
        <v>235</v>
      </c>
    </row>
    <row r="960" spans="1:13" x14ac:dyDescent="0.25">
      <c r="A960" s="82">
        <v>2.6423999999999999</v>
      </c>
      <c r="B960" s="90">
        <v>-112.374</v>
      </c>
      <c r="C960" s="91">
        <v>41.875999999999998</v>
      </c>
      <c r="D960" s="88">
        <v>1</v>
      </c>
      <c r="E960" s="92">
        <v>1984</v>
      </c>
      <c r="F960" s="83">
        <v>8</v>
      </c>
      <c r="G960" s="83">
        <v>6</v>
      </c>
      <c r="H960" s="83">
        <v>22</v>
      </c>
      <c r="I960" s="83">
        <v>30</v>
      </c>
      <c r="J960" s="83">
        <v>38.700000000000003</v>
      </c>
      <c r="K960" s="84">
        <v>0.22500000000000001</v>
      </c>
      <c r="L960" s="89">
        <v>0.01</v>
      </c>
      <c r="M960" s="83" t="s">
        <v>235</v>
      </c>
    </row>
    <row r="961" spans="1:13" x14ac:dyDescent="0.25">
      <c r="A961" s="82">
        <v>2.5866600000000002</v>
      </c>
      <c r="B961" s="90">
        <v>-110.831</v>
      </c>
      <c r="C961" s="91">
        <v>43.195999999999998</v>
      </c>
      <c r="D961" s="88">
        <v>3</v>
      </c>
      <c r="E961" s="92">
        <v>1984</v>
      </c>
      <c r="F961" s="83">
        <v>8</v>
      </c>
      <c r="G961" s="83">
        <v>8</v>
      </c>
      <c r="H961" s="83">
        <v>14</v>
      </c>
      <c r="I961" s="83">
        <v>43</v>
      </c>
      <c r="J961" s="83">
        <v>47.8</v>
      </c>
      <c r="K961" s="84">
        <v>0.22500000000000001</v>
      </c>
      <c r="L961" s="89">
        <v>0.01</v>
      </c>
      <c r="M961" s="83" t="s">
        <v>235</v>
      </c>
    </row>
    <row r="962" spans="1:13" x14ac:dyDescent="0.25">
      <c r="A962" s="82">
        <v>2.5680800000000001</v>
      </c>
      <c r="B962" s="90">
        <v>-112.01900000000001</v>
      </c>
      <c r="C962" s="91">
        <v>41.631</v>
      </c>
      <c r="D962" s="88">
        <v>0</v>
      </c>
      <c r="E962" s="92">
        <v>1984</v>
      </c>
      <c r="F962" s="83">
        <v>8</v>
      </c>
      <c r="G962" s="83">
        <v>9</v>
      </c>
      <c r="H962" s="83">
        <v>21</v>
      </c>
      <c r="I962" s="83">
        <v>0</v>
      </c>
      <c r="J962" s="83">
        <v>58.9</v>
      </c>
      <c r="K962" s="84">
        <v>0.22500000000000001</v>
      </c>
      <c r="L962" s="89">
        <v>0.01</v>
      </c>
      <c r="M962" s="83" t="s">
        <v>235</v>
      </c>
    </row>
    <row r="963" spans="1:13" x14ac:dyDescent="0.25">
      <c r="A963" s="82">
        <v>3.6262065142196684</v>
      </c>
      <c r="B963" s="90">
        <v>-111.937</v>
      </c>
      <c r="C963" s="91">
        <v>39.390999999999998</v>
      </c>
      <c r="D963" s="88">
        <v>5</v>
      </c>
      <c r="E963" s="92">
        <v>1984</v>
      </c>
      <c r="F963" s="83">
        <v>8</v>
      </c>
      <c r="G963" s="83">
        <v>16</v>
      </c>
      <c r="H963" s="83">
        <v>14</v>
      </c>
      <c r="I963" s="83">
        <v>19</v>
      </c>
      <c r="J963" s="83">
        <v>21.7</v>
      </c>
      <c r="K963" s="84">
        <v>0.15312959783241839</v>
      </c>
      <c r="L963" s="89">
        <v>0.01</v>
      </c>
      <c r="M963" s="83" t="s">
        <v>236</v>
      </c>
    </row>
    <row r="964" spans="1:13" x14ac:dyDescent="0.25">
      <c r="A964" s="82">
        <v>2.52163</v>
      </c>
      <c r="B964" s="90">
        <v>-112.875</v>
      </c>
      <c r="C964" s="91">
        <v>38.116999999999997</v>
      </c>
      <c r="D964" s="88">
        <v>1</v>
      </c>
      <c r="E964" s="92">
        <v>1984</v>
      </c>
      <c r="F964" s="83">
        <v>9</v>
      </c>
      <c r="G964" s="83">
        <v>3</v>
      </c>
      <c r="H964" s="83">
        <v>22</v>
      </c>
      <c r="I964" s="83">
        <v>8</v>
      </c>
      <c r="J964" s="83">
        <v>46.5</v>
      </c>
      <c r="K964" s="84">
        <v>0.22500000000000001</v>
      </c>
      <c r="L964" s="89">
        <v>0.01</v>
      </c>
      <c r="M964" s="83" t="s">
        <v>235</v>
      </c>
    </row>
    <row r="965" spans="1:13" x14ac:dyDescent="0.25">
      <c r="A965" s="82">
        <v>2.6331099999999998</v>
      </c>
      <c r="B965" s="90">
        <v>-112.176</v>
      </c>
      <c r="C965" s="91">
        <v>40.750999999999998</v>
      </c>
      <c r="D965" s="88">
        <v>0</v>
      </c>
      <c r="E965" s="92">
        <v>1984</v>
      </c>
      <c r="F965" s="83">
        <v>9</v>
      </c>
      <c r="G965" s="83">
        <v>5</v>
      </c>
      <c r="H965" s="83">
        <v>12</v>
      </c>
      <c r="I965" s="83">
        <v>25</v>
      </c>
      <c r="J965" s="83">
        <v>29.4</v>
      </c>
      <c r="K965" s="84">
        <v>0.22500000000000001</v>
      </c>
      <c r="L965" s="89">
        <v>0.01</v>
      </c>
      <c r="M965" s="83" t="s">
        <v>235</v>
      </c>
    </row>
    <row r="966" spans="1:13" x14ac:dyDescent="0.25">
      <c r="A966" s="82">
        <v>2.8281999999999998</v>
      </c>
      <c r="B966" s="90">
        <v>-112.819</v>
      </c>
      <c r="C966" s="91">
        <v>41.783000000000001</v>
      </c>
      <c r="D966" s="88">
        <v>5</v>
      </c>
      <c r="E966" s="92">
        <v>1984</v>
      </c>
      <c r="F966" s="83">
        <v>9</v>
      </c>
      <c r="G966" s="83">
        <v>11</v>
      </c>
      <c r="H966" s="83">
        <v>16</v>
      </c>
      <c r="I966" s="83">
        <v>46</v>
      </c>
      <c r="J966" s="83">
        <v>8</v>
      </c>
      <c r="K966" s="84">
        <v>0.22500000000000001</v>
      </c>
      <c r="L966" s="89">
        <v>0.01</v>
      </c>
      <c r="M966" s="83" t="s">
        <v>235</v>
      </c>
    </row>
    <row r="967" spans="1:13" x14ac:dyDescent="0.25">
      <c r="A967" s="82">
        <v>3.1626400000000001</v>
      </c>
      <c r="B967" s="90">
        <v>-108.581</v>
      </c>
      <c r="C967" s="91">
        <v>41.606000000000002</v>
      </c>
      <c r="D967" s="88">
        <v>4</v>
      </c>
      <c r="E967" s="92">
        <v>1984</v>
      </c>
      <c r="F967" s="83">
        <v>9</v>
      </c>
      <c r="G967" s="83">
        <v>14</v>
      </c>
      <c r="H967" s="83">
        <v>19</v>
      </c>
      <c r="I967" s="83">
        <v>4</v>
      </c>
      <c r="J967" s="83">
        <v>26.6</v>
      </c>
      <c r="K967" s="84">
        <v>0.22500000000000001</v>
      </c>
      <c r="L967" s="89">
        <v>0.01</v>
      </c>
      <c r="M967" s="83" t="s">
        <v>235</v>
      </c>
    </row>
    <row r="968" spans="1:13" x14ac:dyDescent="0.25">
      <c r="A968" s="82">
        <v>2.50305</v>
      </c>
      <c r="B968" s="90">
        <v>-112.349</v>
      </c>
      <c r="C968" s="91">
        <v>41.81</v>
      </c>
      <c r="D968" s="88">
        <v>1</v>
      </c>
      <c r="E968" s="92">
        <v>1984</v>
      </c>
      <c r="F968" s="83">
        <v>9</v>
      </c>
      <c r="G968" s="83">
        <v>18</v>
      </c>
      <c r="H968" s="83">
        <v>18</v>
      </c>
      <c r="I968" s="83">
        <v>45</v>
      </c>
      <c r="J968" s="83">
        <v>5.4</v>
      </c>
      <c r="K968" s="84">
        <v>0.22500000000000001</v>
      </c>
      <c r="L968" s="89">
        <v>0.01</v>
      </c>
      <c r="M968" s="83" t="s">
        <v>235</v>
      </c>
    </row>
    <row r="969" spans="1:13" x14ac:dyDescent="0.25">
      <c r="A969" s="82">
        <v>3.6708255376116048</v>
      </c>
      <c r="B969" s="90">
        <v>-112.407</v>
      </c>
      <c r="C969" s="91">
        <v>41.807000000000002</v>
      </c>
      <c r="D969" s="88">
        <v>7</v>
      </c>
      <c r="E969" s="92">
        <v>1984</v>
      </c>
      <c r="F969" s="83">
        <v>10</v>
      </c>
      <c r="G969" s="83">
        <v>15</v>
      </c>
      <c r="H969" s="83">
        <v>23</v>
      </c>
      <c r="I969" s="83">
        <v>23</v>
      </c>
      <c r="J969" s="83">
        <v>56.4</v>
      </c>
      <c r="K969" s="84">
        <v>0.15312959783241839</v>
      </c>
      <c r="L969" s="89">
        <v>0.01</v>
      </c>
      <c r="M969" s="83" t="s">
        <v>236</v>
      </c>
    </row>
    <row r="970" spans="1:13" x14ac:dyDescent="0.25">
      <c r="A970" s="82">
        <v>2.6702699999999999</v>
      </c>
      <c r="B970" s="90">
        <v>-111.13500000000001</v>
      </c>
      <c r="C970" s="91">
        <v>42.704000000000001</v>
      </c>
      <c r="D970" s="88">
        <v>1</v>
      </c>
      <c r="E970" s="92">
        <v>1984</v>
      </c>
      <c r="F970" s="83">
        <v>11</v>
      </c>
      <c r="G970" s="83">
        <v>2</v>
      </c>
      <c r="H970" s="83">
        <v>20</v>
      </c>
      <c r="I970" s="83">
        <v>28</v>
      </c>
      <c r="J970" s="83">
        <v>1.3</v>
      </c>
      <c r="K970" s="84">
        <v>0.22500000000000001</v>
      </c>
      <c r="L970" s="89">
        <v>0.01</v>
      </c>
      <c r="M970" s="83" t="s">
        <v>235</v>
      </c>
    </row>
    <row r="971" spans="1:13" x14ac:dyDescent="0.25">
      <c r="A971" s="82">
        <v>4.8537526815642664</v>
      </c>
      <c r="B971" s="90">
        <v>-108.919</v>
      </c>
      <c r="C971" s="91">
        <v>42.533999999999999</v>
      </c>
      <c r="D971" s="88">
        <v>5</v>
      </c>
      <c r="E971" s="92">
        <v>1984</v>
      </c>
      <c r="F971" s="83">
        <v>11</v>
      </c>
      <c r="G971" s="83">
        <v>3</v>
      </c>
      <c r="H971" s="83">
        <v>9</v>
      </c>
      <c r="I971" s="83">
        <v>30</v>
      </c>
      <c r="J971" s="98">
        <v>8.4</v>
      </c>
      <c r="K971" s="84">
        <v>0.15296654203663074</v>
      </c>
      <c r="L971" s="89">
        <v>0.01</v>
      </c>
      <c r="M971" s="83" t="s">
        <v>236</v>
      </c>
    </row>
    <row r="972" spans="1:13" x14ac:dyDescent="0.25">
      <c r="A972" s="82">
        <v>2.51234</v>
      </c>
      <c r="B972" s="90">
        <v>-111.28</v>
      </c>
      <c r="C972" s="91">
        <v>42.865000000000002</v>
      </c>
      <c r="D972" s="88">
        <v>6</v>
      </c>
      <c r="E972" s="92">
        <v>1984</v>
      </c>
      <c r="F972" s="83">
        <v>11</v>
      </c>
      <c r="G972" s="83">
        <v>7</v>
      </c>
      <c r="H972" s="83">
        <v>23</v>
      </c>
      <c r="I972" s="83">
        <v>22</v>
      </c>
      <c r="J972" s="83">
        <v>41.8</v>
      </c>
      <c r="K972" s="84">
        <v>0.22500000000000001</v>
      </c>
      <c r="L972" s="89">
        <v>0.01</v>
      </c>
      <c r="M972" s="83" t="s">
        <v>235</v>
      </c>
    </row>
    <row r="973" spans="1:13" x14ac:dyDescent="0.25">
      <c r="A973" s="82">
        <v>2.71672</v>
      </c>
      <c r="B973" s="90">
        <v>-112.95</v>
      </c>
      <c r="C973" s="91">
        <v>37.826000000000001</v>
      </c>
      <c r="D973" s="88">
        <v>1</v>
      </c>
      <c r="E973" s="92">
        <v>1984</v>
      </c>
      <c r="F973" s="83">
        <v>11</v>
      </c>
      <c r="G973" s="83">
        <v>22</v>
      </c>
      <c r="H973" s="83">
        <v>7</v>
      </c>
      <c r="I973" s="83">
        <v>28</v>
      </c>
      <c r="J973" s="83">
        <v>42.8</v>
      </c>
      <c r="K973" s="84">
        <v>0.22500000000000001</v>
      </c>
      <c r="L973" s="89">
        <v>0.01</v>
      </c>
      <c r="M973" s="83" t="s">
        <v>235</v>
      </c>
    </row>
    <row r="974" spans="1:13" x14ac:dyDescent="0.25">
      <c r="A974" s="82">
        <v>3.1998000000000002</v>
      </c>
      <c r="B974" s="90">
        <v>-113.568</v>
      </c>
      <c r="C974" s="91">
        <v>37.122999999999998</v>
      </c>
      <c r="D974" s="88">
        <v>1</v>
      </c>
      <c r="E974" s="92">
        <v>1984</v>
      </c>
      <c r="F974" s="83">
        <v>11</v>
      </c>
      <c r="G974" s="83">
        <v>25</v>
      </c>
      <c r="H974" s="83">
        <v>14</v>
      </c>
      <c r="I974" s="83">
        <v>6</v>
      </c>
      <c r="J974" s="83">
        <v>50.7</v>
      </c>
      <c r="K974" s="84">
        <v>0.22500000000000001</v>
      </c>
      <c r="L974" s="89">
        <v>0.01</v>
      </c>
      <c r="M974" s="83" t="s">
        <v>235</v>
      </c>
    </row>
    <row r="975" spans="1:13" x14ac:dyDescent="0.25">
      <c r="A975" s="82">
        <v>2.7445900000000001</v>
      </c>
      <c r="B975" s="90">
        <v>-113.565</v>
      </c>
      <c r="C975" s="91">
        <v>37.128</v>
      </c>
      <c r="D975" s="88">
        <v>1</v>
      </c>
      <c r="E975" s="92">
        <v>1984</v>
      </c>
      <c r="F975" s="83">
        <v>11</v>
      </c>
      <c r="G975" s="83">
        <v>25</v>
      </c>
      <c r="H975" s="83">
        <v>21</v>
      </c>
      <c r="I975" s="83">
        <v>24</v>
      </c>
      <c r="J975" s="83">
        <v>21.7</v>
      </c>
      <c r="K975" s="84">
        <v>0.22500000000000001</v>
      </c>
      <c r="L975" s="89">
        <v>0.01</v>
      </c>
      <c r="M975" s="83" t="s">
        <v>235</v>
      </c>
    </row>
    <row r="976" spans="1:13" x14ac:dyDescent="0.25">
      <c r="A976" s="82">
        <v>3.328555708765998</v>
      </c>
      <c r="B976" s="90">
        <v>-108.69199999999999</v>
      </c>
      <c r="C976" s="91">
        <v>41.594999999999999</v>
      </c>
      <c r="D976" s="88">
        <v>0</v>
      </c>
      <c r="E976" s="92">
        <v>1984</v>
      </c>
      <c r="F976" s="83">
        <v>11</v>
      </c>
      <c r="G976" s="83">
        <v>27</v>
      </c>
      <c r="H976" s="83">
        <v>20</v>
      </c>
      <c r="I976" s="83">
        <v>0</v>
      </c>
      <c r="J976" s="83">
        <v>7.2</v>
      </c>
      <c r="K976" s="84">
        <v>0.16083765575665815</v>
      </c>
      <c r="L976" s="89">
        <v>0.01</v>
      </c>
      <c r="M976" s="83" t="s">
        <v>236</v>
      </c>
    </row>
    <row r="977" spans="1:13" x14ac:dyDescent="0.25">
      <c r="A977" s="82">
        <v>2.9060167481737507</v>
      </c>
      <c r="B977" s="90">
        <v>-111.47499999999999</v>
      </c>
      <c r="C977" s="91">
        <v>42.357999999999997</v>
      </c>
      <c r="D977" s="88">
        <v>0</v>
      </c>
      <c r="E977" s="92">
        <v>1984</v>
      </c>
      <c r="F977" s="83">
        <v>12</v>
      </c>
      <c r="G977" s="83">
        <v>8</v>
      </c>
      <c r="H977" s="83">
        <v>9</v>
      </c>
      <c r="I977" s="83">
        <v>41</v>
      </c>
      <c r="J977" s="83">
        <v>2.2000000000000002</v>
      </c>
      <c r="K977" s="84">
        <v>0.16151704475634704</v>
      </c>
      <c r="L977" s="89">
        <v>0.01</v>
      </c>
      <c r="M977" s="83" t="s">
        <v>236</v>
      </c>
    </row>
    <row r="978" spans="1:13" x14ac:dyDescent="0.25">
      <c r="A978" s="82">
        <v>2.5402100000000001</v>
      </c>
      <c r="B978" s="90">
        <v>-111.467</v>
      </c>
      <c r="C978" s="91">
        <v>42.345999999999997</v>
      </c>
      <c r="D978" s="88">
        <v>2</v>
      </c>
      <c r="E978" s="92">
        <v>1984</v>
      </c>
      <c r="F978" s="83">
        <v>12</v>
      </c>
      <c r="G978" s="83">
        <v>9</v>
      </c>
      <c r="H978" s="83">
        <v>11</v>
      </c>
      <c r="I978" s="83">
        <v>56</v>
      </c>
      <c r="J978" s="83">
        <v>30.9</v>
      </c>
      <c r="K978" s="84">
        <v>0.22500000000000001</v>
      </c>
      <c r="L978" s="89">
        <v>0.01</v>
      </c>
      <c r="M978" s="83" t="s">
        <v>235</v>
      </c>
    </row>
    <row r="979" spans="1:13" x14ac:dyDescent="0.25">
      <c r="A979" s="82">
        <v>2.6423999999999999</v>
      </c>
      <c r="B979" s="90">
        <v>-111.303</v>
      </c>
      <c r="C979" s="91">
        <v>42.613</v>
      </c>
      <c r="D979" s="88">
        <v>1</v>
      </c>
      <c r="E979" s="92">
        <v>1984</v>
      </c>
      <c r="F979" s="83">
        <v>12</v>
      </c>
      <c r="G979" s="83">
        <v>19</v>
      </c>
      <c r="H979" s="83">
        <v>11</v>
      </c>
      <c r="I979" s="83">
        <v>24</v>
      </c>
      <c r="J979" s="83">
        <v>6.7</v>
      </c>
      <c r="K979" s="84">
        <v>0.22500000000000001</v>
      </c>
      <c r="L979" s="89">
        <v>0.01</v>
      </c>
      <c r="M979" s="83" t="s">
        <v>235</v>
      </c>
    </row>
    <row r="980" spans="1:13" x14ac:dyDescent="0.25">
      <c r="A980" s="82">
        <v>2.8374899999999998</v>
      </c>
      <c r="B980" s="90">
        <v>-111.28700000000001</v>
      </c>
      <c r="C980" s="91">
        <v>42.604999999999997</v>
      </c>
      <c r="D980" s="88">
        <v>1</v>
      </c>
      <c r="E980" s="92">
        <v>1984</v>
      </c>
      <c r="F980" s="83">
        <v>12</v>
      </c>
      <c r="G980" s="83">
        <v>19</v>
      </c>
      <c r="H980" s="83">
        <v>11</v>
      </c>
      <c r="I980" s="83">
        <v>32</v>
      </c>
      <c r="J980" s="83">
        <v>29.5</v>
      </c>
      <c r="K980" s="84">
        <v>0.22500000000000001</v>
      </c>
      <c r="L980" s="89">
        <v>0.01</v>
      </c>
      <c r="M980" s="83" t="s">
        <v>235</v>
      </c>
    </row>
    <row r="981" spans="1:13" x14ac:dyDescent="0.25">
      <c r="A981" s="82">
        <v>2.52163</v>
      </c>
      <c r="B981" s="90">
        <v>-114.575</v>
      </c>
      <c r="C981" s="91">
        <v>38.92</v>
      </c>
      <c r="D981" s="88">
        <v>2</v>
      </c>
      <c r="E981" s="92">
        <v>1984</v>
      </c>
      <c r="F981" s="83">
        <v>12</v>
      </c>
      <c r="G981" s="83">
        <v>21</v>
      </c>
      <c r="H981" s="83">
        <v>21</v>
      </c>
      <c r="I981" s="83">
        <v>23</v>
      </c>
      <c r="J981" s="83">
        <v>41.1</v>
      </c>
      <c r="K981" s="84">
        <v>0.22500000000000001</v>
      </c>
      <c r="L981" s="89">
        <v>0.01</v>
      </c>
      <c r="M981" s="83" t="s">
        <v>235</v>
      </c>
    </row>
    <row r="982" spans="1:13" x14ac:dyDescent="0.25">
      <c r="A982" s="82">
        <v>2.5680800000000001</v>
      </c>
      <c r="B982" s="90">
        <v>-111.11499999999999</v>
      </c>
      <c r="C982" s="91">
        <v>42.707999999999998</v>
      </c>
      <c r="D982" s="88">
        <v>1</v>
      </c>
      <c r="E982" s="92">
        <v>1984</v>
      </c>
      <c r="F982" s="83">
        <v>12</v>
      </c>
      <c r="G982" s="83">
        <v>22</v>
      </c>
      <c r="H982" s="83">
        <v>0</v>
      </c>
      <c r="I982" s="83">
        <v>45</v>
      </c>
      <c r="J982" s="83">
        <v>52.3</v>
      </c>
      <c r="K982" s="84">
        <v>0.22500000000000001</v>
      </c>
      <c r="L982" s="89">
        <v>0.01</v>
      </c>
      <c r="M982" s="83" t="s">
        <v>235</v>
      </c>
    </row>
    <row r="983" spans="1:13" x14ac:dyDescent="0.25">
      <c r="A983" s="82">
        <v>3.0463654407148026</v>
      </c>
      <c r="B983" s="90">
        <v>-114.599</v>
      </c>
      <c r="C983" s="91">
        <v>38.881</v>
      </c>
      <c r="D983" s="88">
        <v>5</v>
      </c>
      <c r="E983" s="92">
        <v>1984</v>
      </c>
      <c r="F983" s="83">
        <v>12</v>
      </c>
      <c r="G983" s="83">
        <v>23</v>
      </c>
      <c r="H983" s="83">
        <v>0</v>
      </c>
      <c r="I983" s="83">
        <v>0</v>
      </c>
      <c r="J983" s="83">
        <v>29.02</v>
      </c>
      <c r="K983" s="84">
        <v>0.16083765575665815</v>
      </c>
      <c r="L983" s="89">
        <v>0.01</v>
      </c>
      <c r="M983" s="83" t="s">
        <v>236</v>
      </c>
    </row>
    <row r="984" spans="1:13" x14ac:dyDescent="0.25">
      <c r="A984" s="82">
        <v>2.97879</v>
      </c>
      <c r="B984" s="90">
        <v>-114.783</v>
      </c>
      <c r="C984" s="91">
        <v>36.104999999999997</v>
      </c>
      <c r="D984" s="88">
        <v>5</v>
      </c>
      <c r="E984" s="92">
        <v>1985</v>
      </c>
      <c r="F984" s="83">
        <v>1</v>
      </c>
      <c r="G984" s="83">
        <v>9</v>
      </c>
      <c r="H984" s="83">
        <v>7</v>
      </c>
      <c r="I984" s="83">
        <v>29</v>
      </c>
      <c r="J984" s="83">
        <v>58.8</v>
      </c>
      <c r="K984" s="84">
        <v>0.23</v>
      </c>
      <c r="L984" s="89">
        <v>0.01</v>
      </c>
      <c r="M984" s="83" t="s">
        <v>235</v>
      </c>
    </row>
    <row r="985" spans="1:13" x14ac:dyDescent="0.25">
      <c r="A985" s="82">
        <v>3.0018026055778426</v>
      </c>
      <c r="B985" s="90">
        <v>-114.10899999999999</v>
      </c>
      <c r="C985" s="91">
        <v>37.715000000000003</v>
      </c>
      <c r="D985" s="88">
        <v>1</v>
      </c>
      <c r="E985" s="92">
        <v>1985</v>
      </c>
      <c r="F985" s="83">
        <v>1</v>
      </c>
      <c r="G985" s="83">
        <v>18</v>
      </c>
      <c r="H985" s="83">
        <v>15</v>
      </c>
      <c r="I985" s="83">
        <v>43</v>
      </c>
      <c r="J985" s="83">
        <v>13.3</v>
      </c>
      <c r="K985" s="84">
        <v>0.16151704475634704</v>
      </c>
      <c r="L985" s="89">
        <v>0.01</v>
      </c>
      <c r="M985" s="83" t="s">
        <v>236</v>
      </c>
    </row>
    <row r="986" spans="1:13" x14ac:dyDescent="0.25">
      <c r="A986" s="82">
        <v>2.91181</v>
      </c>
      <c r="B986" s="90">
        <v>-111.15900000000001</v>
      </c>
      <c r="C986" s="91">
        <v>42.703000000000003</v>
      </c>
      <c r="D986" s="88">
        <v>1</v>
      </c>
      <c r="E986" s="92">
        <v>1985</v>
      </c>
      <c r="F986" s="83">
        <v>1</v>
      </c>
      <c r="G986" s="83">
        <v>25</v>
      </c>
      <c r="H986" s="83">
        <v>20</v>
      </c>
      <c r="I986" s="83">
        <v>11</v>
      </c>
      <c r="J986" s="83">
        <v>39.299999999999997</v>
      </c>
      <c r="K986" s="84">
        <v>0.22500000000000001</v>
      </c>
      <c r="L986" s="89">
        <v>0.01</v>
      </c>
      <c r="M986" s="83" t="s">
        <v>235</v>
      </c>
    </row>
    <row r="987" spans="1:13" x14ac:dyDescent="0.25">
      <c r="A987" s="82">
        <v>3.1812200000000002</v>
      </c>
      <c r="B987" s="90">
        <v>-111.078</v>
      </c>
      <c r="C987" s="91">
        <v>43.332999999999998</v>
      </c>
      <c r="D987" s="88">
        <v>1</v>
      </c>
      <c r="E987" s="92">
        <v>1985</v>
      </c>
      <c r="F987" s="83">
        <v>1</v>
      </c>
      <c r="G987" s="83">
        <v>26</v>
      </c>
      <c r="H987" s="83">
        <v>7</v>
      </c>
      <c r="I987" s="83">
        <v>9</v>
      </c>
      <c r="J987" s="83">
        <v>53.24</v>
      </c>
      <c r="K987" s="84">
        <v>0.22500000000000001</v>
      </c>
      <c r="L987" s="89">
        <v>0.01</v>
      </c>
      <c r="M987" s="83" t="s">
        <v>235</v>
      </c>
    </row>
    <row r="988" spans="1:13" x14ac:dyDescent="0.25">
      <c r="A988" s="82">
        <v>2.70743</v>
      </c>
      <c r="B988" s="90">
        <v>-112.53100000000001</v>
      </c>
      <c r="C988" s="91">
        <v>41.89</v>
      </c>
      <c r="D988" s="88">
        <v>1</v>
      </c>
      <c r="E988" s="92">
        <v>1985</v>
      </c>
      <c r="F988" s="83">
        <v>1</v>
      </c>
      <c r="G988" s="83">
        <v>26</v>
      </c>
      <c r="H988" s="83">
        <v>15</v>
      </c>
      <c r="I988" s="83">
        <v>8</v>
      </c>
      <c r="J988" s="83">
        <v>6.7</v>
      </c>
      <c r="K988" s="84">
        <v>0.22500000000000001</v>
      </c>
      <c r="L988" s="89">
        <v>0.01</v>
      </c>
      <c r="M988" s="83" t="s">
        <v>235</v>
      </c>
    </row>
    <row r="989" spans="1:13" x14ac:dyDescent="0.25">
      <c r="A989" s="82">
        <v>3.0604499999999999</v>
      </c>
      <c r="B989" s="90">
        <v>-112.539</v>
      </c>
      <c r="C989" s="91">
        <v>41.89</v>
      </c>
      <c r="D989" s="88">
        <v>1</v>
      </c>
      <c r="E989" s="92">
        <v>1985</v>
      </c>
      <c r="F989" s="83">
        <v>1</v>
      </c>
      <c r="G989" s="83">
        <v>27</v>
      </c>
      <c r="H989" s="83">
        <v>10</v>
      </c>
      <c r="I989" s="83">
        <v>46</v>
      </c>
      <c r="J989" s="83">
        <v>49.6</v>
      </c>
      <c r="K989" s="84">
        <v>0.22500000000000001</v>
      </c>
      <c r="L989" s="89">
        <v>0.01</v>
      </c>
      <c r="M989" s="83" t="s">
        <v>235</v>
      </c>
    </row>
    <row r="990" spans="1:13" x14ac:dyDescent="0.25">
      <c r="A990" s="82">
        <v>2.5309200000000001</v>
      </c>
      <c r="B990" s="90">
        <v>-112.532</v>
      </c>
      <c r="C990" s="91">
        <v>41.878999999999998</v>
      </c>
      <c r="D990" s="88">
        <v>1</v>
      </c>
      <c r="E990" s="92">
        <v>1985</v>
      </c>
      <c r="F990" s="83">
        <v>1</v>
      </c>
      <c r="G990" s="83">
        <v>29</v>
      </c>
      <c r="H990" s="83">
        <v>16</v>
      </c>
      <c r="I990" s="83">
        <v>23</v>
      </c>
      <c r="J990" s="83">
        <v>31</v>
      </c>
      <c r="K990" s="84">
        <v>0.22500000000000001</v>
      </c>
      <c r="L990" s="89">
        <v>0.01</v>
      </c>
      <c r="M990" s="83" t="s">
        <v>235</v>
      </c>
    </row>
    <row r="991" spans="1:13" x14ac:dyDescent="0.25">
      <c r="A991" s="82">
        <v>2.6238200000000003</v>
      </c>
      <c r="B991" s="90">
        <v>-111.154</v>
      </c>
      <c r="C991" s="91">
        <v>42.692</v>
      </c>
      <c r="D991" s="88">
        <v>0</v>
      </c>
      <c r="E991" s="92">
        <v>1985</v>
      </c>
      <c r="F991" s="83">
        <v>1</v>
      </c>
      <c r="G991" s="83">
        <v>30</v>
      </c>
      <c r="H991" s="83">
        <v>22</v>
      </c>
      <c r="I991" s="83">
        <v>14</v>
      </c>
      <c r="J991" s="83">
        <v>23.4</v>
      </c>
      <c r="K991" s="84">
        <v>0.22500000000000001</v>
      </c>
      <c r="L991" s="89">
        <v>0.01</v>
      </c>
      <c r="M991" s="83" t="s">
        <v>235</v>
      </c>
    </row>
    <row r="992" spans="1:13" x14ac:dyDescent="0.25">
      <c r="A992" s="82">
        <v>2.50305</v>
      </c>
      <c r="B992" s="90">
        <v>-111.52800000000001</v>
      </c>
      <c r="C992" s="91">
        <v>40.881</v>
      </c>
      <c r="D992" s="88">
        <v>1</v>
      </c>
      <c r="E992" s="92">
        <v>1985</v>
      </c>
      <c r="F992" s="83">
        <v>2</v>
      </c>
      <c r="G992" s="83">
        <v>6</v>
      </c>
      <c r="H992" s="83">
        <v>18</v>
      </c>
      <c r="I992" s="83">
        <v>49</v>
      </c>
      <c r="J992" s="83">
        <v>51.3</v>
      </c>
      <c r="K992" s="84">
        <v>0.22500000000000001</v>
      </c>
      <c r="L992" s="89">
        <v>0.01</v>
      </c>
      <c r="M992" s="83" t="s">
        <v>235</v>
      </c>
    </row>
    <row r="993" spans="1:13" x14ac:dyDescent="0.25">
      <c r="A993" s="82">
        <v>2.9954200000000002</v>
      </c>
      <c r="B993" s="90">
        <v>-114.02500000000001</v>
      </c>
      <c r="C993" s="91">
        <v>40.305999999999997</v>
      </c>
      <c r="D993" s="88">
        <v>6</v>
      </c>
      <c r="E993" s="92">
        <v>1985</v>
      </c>
      <c r="F993" s="83">
        <v>2</v>
      </c>
      <c r="G993" s="83">
        <v>8</v>
      </c>
      <c r="H993" s="83">
        <v>1</v>
      </c>
      <c r="I993" s="83">
        <v>7</v>
      </c>
      <c r="J993" s="83">
        <v>57.7</v>
      </c>
      <c r="K993" s="84">
        <v>0.22500000000000001</v>
      </c>
      <c r="L993" s="89">
        <v>0.01</v>
      </c>
      <c r="M993" s="83" t="s">
        <v>235</v>
      </c>
    </row>
    <row r="994" spans="1:13" x14ac:dyDescent="0.25">
      <c r="A994" s="82">
        <v>2.5773699999999997</v>
      </c>
      <c r="B994" s="90">
        <v>-111.822</v>
      </c>
      <c r="C994" s="91">
        <v>42.463999999999999</v>
      </c>
      <c r="D994" s="88">
        <v>7</v>
      </c>
      <c r="E994" s="92">
        <v>1985</v>
      </c>
      <c r="F994" s="83">
        <v>2</v>
      </c>
      <c r="G994" s="83">
        <v>24</v>
      </c>
      <c r="H994" s="83">
        <v>5</v>
      </c>
      <c r="I994" s="83">
        <v>37</v>
      </c>
      <c r="J994" s="83">
        <v>13.2</v>
      </c>
      <c r="K994" s="84">
        <v>0.22500000000000001</v>
      </c>
      <c r="L994" s="89">
        <v>0.01</v>
      </c>
      <c r="M994" s="83" t="s">
        <v>235</v>
      </c>
    </row>
    <row r="995" spans="1:13" x14ac:dyDescent="0.25">
      <c r="A995" s="82">
        <v>2.8746499999999999</v>
      </c>
      <c r="B995" s="90">
        <v>-110.82599999999999</v>
      </c>
      <c r="C995" s="91">
        <v>42.988999999999997</v>
      </c>
      <c r="D995" s="88">
        <v>0</v>
      </c>
      <c r="E995" s="92">
        <v>1985</v>
      </c>
      <c r="F995" s="83">
        <v>2</v>
      </c>
      <c r="G995" s="83">
        <v>28</v>
      </c>
      <c r="H995" s="83">
        <v>11</v>
      </c>
      <c r="I995" s="83">
        <v>9</v>
      </c>
      <c r="J995" s="83">
        <v>1.2</v>
      </c>
      <c r="K995" s="84">
        <v>0.22500000000000001</v>
      </c>
      <c r="L995" s="89">
        <v>0.01</v>
      </c>
      <c r="M995" s="83" t="s">
        <v>235</v>
      </c>
    </row>
    <row r="996" spans="1:13" x14ac:dyDescent="0.25">
      <c r="A996" s="82">
        <v>3.0790299999999999</v>
      </c>
      <c r="B996" s="90">
        <v>-110.779</v>
      </c>
      <c r="C996" s="91">
        <v>42.988</v>
      </c>
      <c r="D996" s="88">
        <v>0</v>
      </c>
      <c r="E996" s="92">
        <v>1985</v>
      </c>
      <c r="F996" s="83">
        <v>2</v>
      </c>
      <c r="G996" s="83">
        <v>28</v>
      </c>
      <c r="H996" s="83">
        <v>12</v>
      </c>
      <c r="I996" s="83">
        <v>37</v>
      </c>
      <c r="J996" s="83">
        <v>44.7</v>
      </c>
      <c r="K996" s="84">
        <v>0.22500000000000001</v>
      </c>
      <c r="L996" s="89">
        <v>0.01</v>
      </c>
      <c r="M996" s="83" t="s">
        <v>235</v>
      </c>
    </row>
    <row r="997" spans="1:13" x14ac:dyDescent="0.25">
      <c r="A997" s="82">
        <v>2.5309200000000001</v>
      </c>
      <c r="B997" s="90">
        <v>-112.151</v>
      </c>
      <c r="C997" s="91">
        <v>38.098999999999997</v>
      </c>
      <c r="D997" s="88">
        <v>0</v>
      </c>
      <c r="E997" s="92">
        <v>1985</v>
      </c>
      <c r="F997" s="83">
        <v>3</v>
      </c>
      <c r="G997" s="83">
        <v>7</v>
      </c>
      <c r="H997" s="83">
        <v>8</v>
      </c>
      <c r="I997" s="83">
        <v>10</v>
      </c>
      <c r="J997" s="83">
        <v>51.1</v>
      </c>
      <c r="K997" s="84">
        <v>0.22500000000000001</v>
      </c>
      <c r="L997" s="89">
        <v>0.01</v>
      </c>
      <c r="M997" s="83" t="s">
        <v>235</v>
      </c>
    </row>
    <row r="998" spans="1:13" x14ac:dyDescent="0.25">
      <c r="A998" s="82">
        <v>3.0919061989857513</v>
      </c>
      <c r="B998" s="90">
        <v>-110.73399999999999</v>
      </c>
      <c r="C998" s="91">
        <v>43.033000000000001</v>
      </c>
      <c r="D998" s="88">
        <v>5</v>
      </c>
      <c r="E998" s="92">
        <v>1985</v>
      </c>
      <c r="F998" s="83">
        <v>3</v>
      </c>
      <c r="G998" s="83">
        <v>8</v>
      </c>
      <c r="H998" s="83">
        <v>22</v>
      </c>
      <c r="I998" s="83">
        <v>17</v>
      </c>
      <c r="J998" s="83">
        <v>8.1999999999999993</v>
      </c>
      <c r="K998" s="84">
        <v>0.16083765575665815</v>
      </c>
      <c r="L998" s="89">
        <v>0.01</v>
      </c>
      <c r="M998" s="83" t="s">
        <v>236</v>
      </c>
    </row>
    <row r="999" spans="1:13" x14ac:dyDescent="0.25">
      <c r="A999" s="82">
        <v>2.71672</v>
      </c>
      <c r="B999" s="90">
        <v>-110.80800000000001</v>
      </c>
      <c r="C999" s="91">
        <v>42.996000000000002</v>
      </c>
      <c r="D999" s="88">
        <v>1</v>
      </c>
      <c r="E999" s="92">
        <v>1985</v>
      </c>
      <c r="F999" s="83">
        <v>3</v>
      </c>
      <c r="G999" s="83">
        <v>11</v>
      </c>
      <c r="H999" s="83">
        <v>6</v>
      </c>
      <c r="I999" s="83">
        <v>4</v>
      </c>
      <c r="J999" s="83">
        <v>33.4</v>
      </c>
      <c r="K999" s="84">
        <v>0.22500000000000001</v>
      </c>
      <c r="L999" s="89">
        <v>0.01</v>
      </c>
      <c r="M999" s="83" t="s">
        <v>235</v>
      </c>
    </row>
    <row r="1000" spans="1:13" x14ac:dyDescent="0.25">
      <c r="A1000" s="82">
        <v>3.5877148683892774</v>
      </c>
      <c r="B1000" s="90">
        <v>-110.852</v>
      </c>
      <c r="C1000" s="91">
        <v>43.018999999999998</v>
      </c>
      <c r="D1000" s="88">
        <v>6</v>
      </c>
      <c r="E1000" s="92">
        <v>1985</v>
      </c>
      <c r="F1000" s="83">
        <v>3</v>
      </c>
      <c r="G1000" s="83">
        <v>11</v>
      </c>
      <c r="H1000" s="83">
        <v>6</v>
      </c>
      <c r="I1000" s="83">
        <v>42</v>
      </c>
      <c r="J1000" s="83">
        <v>31.9</v>
      </c>
      <c r="K1000" s="84">
        <v>0.16083765575665815</v>
      </c>
      <c r="L1000" s="89">
        <v>0.01</v>
      </c>
      <c r="M1000" s="83" t="s">
        <v>236</v>
      </c>
    </row>
    <row r="1001" spans="1:13" x14ac:dyDescent="0.25">
      <c r="A1001" s="82">
        <v>2.5773699999999997</v>
      </c>
      <c r="B1001" s="90">
        <v>-111.166</v>
      </c>
      <c r="C1001" s="91">
        <v>42.625999999999998</v>
      </c>
      <c r="D1001" s="88">
        <v>3</v>
      </c>
      <c r="E1001" s="92">
        <v>1985</v>
      </c>
      <c r="F1001" s="83">
        <v>3</v>
      </c>
      <c r="G1001" s="83">
        <v>16</v>
      </c>
      <c r="H1001" s="83">
        <v>23</v>
      </c>
      <c r="I1001" s="83">
        <v>6</v>
      </c>
      <c r="J1001" s="83">
        <v>47.8</v>
      </c>
      <c r="K1001" s="84">
        <v>0.22500000000000001</v>
      </c>
      <c r="L1001" s="89">
        <v>0.01</v>
      </c>
      <c r="M1001" s="83" t="s">
        <v>235</v>
      </c>
    </row>
    <row r="1002" spans="1:13" x14ac:dyDescent="0.25">
      <c r="A1002" s="82">
        <v>2.5866600000000002</v>
      </c>
      <c r="B1002" s="90">
        <v>-110.764</v>
      </c>
      <c r="C1002" s="91">
        <v>42.982999999999997</v>
      </c>
      <c r="D1002" s="88">
        <v>3</v>
      </c>
      <c r="E1002" s="92">
        <v>1985</v>
      </c>
      <c r="F1002" s="83">
        <v>3</v>
      </c>
      <c r="G1002" s="83">
        <v>17</v>
      </c>
      <c r="H1002" s="83">
        <v>11</v>
      </c>
      <c r="I1002" s="83">
        <v>41</v>
      </c>
      <c r="J1002" s="83">
        <v>36</v>
      </c>
      <c r="K1002" s="84">
        <v>0.22500000000000001</v>
      </c>
      <c r="L1002" s="89">
        <v>0.01</v>
      </c>
      <c r="M1002" s="83" t="s">
        <v>235</v>
      </c>
    </row>
    <row r="1003" spans="1:13" x14ac:dyDescent="0.25">
      <c r="A1003" s="82">
        <v>3.09761</v>
      </c>
      <c r="B1003" s="90">
        <v>-112.10299999999999</v>
      </c>
      <c r="C1003" s="91">
        <v>38.06</v>
      </c>
      <c r="D1003" s="88">
        <v>1</v>
      </c>
      <c r="E1003" s="92">
        <v>1985</v>
      </c>
      <c r="F1003" s="83">
        <v>3</v>
      </c>
      <c r="G1003" s="83">
        <v>26</v>
      </c>
      <c r="H1003" s="83">
        <v>8</v>
      </c>
      <c r="I1003" s="83">
        <v>38</v>
      </c>
      <c r="J1003" s="83">
        <v>42.8</v>
      </c>
      <c r="K1003" s="84">
        <v>0.22500000000000001</v>
      </c>
      <c r="L1003" s="89">
        <v>0.01</v>
      </c>
      <c r="M1003" s="83" t="s">
        <v>235</v>
      </c>
    </row>
    <row r="1004" spans="1:13" x14ac:dyDescent="0.25">
      <c r="A1004" s="82">
        <v>2.7353000000000001</v>
      </c>
      <c r="B1004" s="90">
        <v>-111.572</v>
      </c>
      <c r="C1004" s="91">
        <v>42.404000000000003</v>
      </c>
      <c r="D1004" s="88">
        <v>1</v>
      </c>
      <c r="E1004" s="92">
        <v>1985</v>
      </c>
      <c r="F1004" s="83">
        <v>4</v>
      </c>
      <c r="G1004" s="83">
        <v>5</v>
      </c>
      <c r="H1004" s="83">
        <v>5</v>
      </c>
      <c r="I1004" s="83">
        <v>43</v>
      </c>
      <c r="J1004" s="83">
        <v>26.5</v>
      </c>
      <c r="K1004" s="84">
        <v>0.22500000000000001</v>
      </c>
      <c r="L1004" s="89">
        <v>0.01</v>
      </c>
      <c r="M1004" s="83" t="s">
        <v>235</v>
      </c>
    </row>
    <row r="1005" spans="1:13" x14ac:dyDescent="0.25">
      <c r="A1005" s="82">
        <v>2.51234</v>
      </c>
      <c r="B1005" s="90">
        <v>-112.68600000000001</v>
      </c>
      <c r="C1005" s="91">
        <v>37.409999999999997</v>
      </c>
      <c r="D1005" s="88">
        <v>2</v>
      </c>
      <c r="E1005" s="92">
        <v>1985</v>
      </c>
      <c r="F1005" s="83">
        <v>4</v>
      </c>
      <c r="G1005" s="83">
        <v>11</v>
      </c>
      <c r="H1005" s="83">
        <v>4</v>
      </c>
      <c r="I1005" s="83">
        <v>25</v>
      </c>
      <c r="J1005" s="83">
        <v>43.5</v>
      </c>
      <c r="K1005" s="84">
        <v>0.22500000000000001</v>
      </c>
      <c r="L1005" s="89">
        <v>0.01</v>
      </c>
      <c r="M1005" s="83" t="s">
        <v>235</v>
      </c>
    </row>
    <row r="1006" spans="1:13" x14ac:dyDescent="0.25">
      <c r="A1006" s="82">
        <v>2.9489700000000001</v>
      </c>
      <c r="B1006" s="90">
        <v>-111.623</v>
      </c>
      <c r="C1006" s="91">
        <v>39.61</v>
      </c>
      <c r="D1006" s="88">
        <v>3</v>
      </c>
      <c r="E1006" s="92">
        <v>1985</v>
      </c>
      <c r="F1006" s="83">
        <v>5</v>
      </c>
      <c r="G1006" s="83">
        <v>7</v>
      </c>
      <c r="H1006" s="83">
        <v>11</v>
      </c>
      <c r="I1006" s="83">
        <v>23</v>
      </c>
      <c r="J1006" s="83">
        <v>8.8000000000000007</v>
      </c>
      <c r="K1006" s="84">
        <v>0.22500000000000001</v>
      </c>
      <c r="L1006" s="89">
        <v>0.01</v>
      </c>
      <c r="M1006" s="83" t="s">
        <v>235</v>
      </c>
    </row>
    <row r="1007" spans="1:13" x14ac:dyDescent="0.25">
      <c r="A1007" s="82">
        <v>2.5773699999999997</v>
      </c>
      <c r="B1007" s="90">
        <v>-111.291</v>
      </c>
      <c r="C1007" s="91">
        <v>42.625999999999998</v>
      </c>
      <c r="D1007" s="88">
        <v>1</v>
      </c>
      <c r="E1007" s="92">
        <v>1985</v>
      </c>
      <c r="F1007" s="83">
        <v>5</v>
      </c>
      <c r="G1007" s="83">
        <v>24</v>
      </c>
      <c r="H1007" s="83">
        <v>21</v>
      </c>
      <c r="I1007" s="83">
        <v>42</v>
      </c>
      <c r="J1007" s="83">
        <v>25.7</v>
      </c>
      <c r="K1007" s="84">
        <v>0.22500000000000001</v>
      </c>
      <c r="L1007" s="89">
        <v>0.01</v>
      </c>
      <c r="M1007" s="83" t="s">
        <v>235</v>
      </c>
    </row>
    <row r="1008" spans="1:13" x14ac:dyDescent="0.25">
      <c r="A1008" s="82">
        <v>2.5680800000000001</v>
      </c>
      <c r="B1008" s="90">
        <v>-111.05200000000001</v>
      </c>
      <c r="C1008" s="91">
        <v>43.37</v>
      </c>
      <c r="D1008" s="88">
        <v>2</v>
      </c>
      <c r="E1008" s="92">
        <v>1985</v>
      </c>
      <c r="F1008" s="83">
        <v>6</v>
      </c>
      <c r="G1008" s="83">
        <v>4</v>
      </c>
      <c r="H1008" s="83">
        <v>6</v>
      </c>
      <c r="I1008" s="83">
        <v>20</v>
      </c>
      <c r="J1008" s="83">
        <v>16.399999999999999</v>
      </c>
      <c r="K1008" s="84">
        <v>0.22500000000000001</v>
      </c>
      <c r="L1008" s="89">
        <v>0.01</v>
      </c>
      <c r="M1008" s="83" t="s">
        <v>235</v>
      </c>
    </row>
    <row r="1009" spans="1:13" x14ac:dyDescent="0.25">
      <c r="A1009" s="82">
        <v>2.8724653255655879</v>
      </c>
      <c r="B1009" s="90">
        <v>-111.483</v>
      </c>
      <c r="C1009" s="91">
        <v>39.17</v>
      </c>
      <c r="D1009" s="88">
        <v>0</v>
      </c>
      <c r="E1009" s="92">
        <v>1985</v>
      </c>
      <c r="F1009" s="83">
        <v>6</v>
      </c>
      <c r="G1009" s="83">
        <v>11</v>
      </c>
      <c r="H1009" s="83">
        <v>7</v>
      </c>
      <c r="I1009" s="83">
        <v>21</v>
      </c>
      <c r="J1009" s="83">
        <v>44.9</v>
      </c>
      <c r="K1009" s="84">
        <v>0.16151704475634704</v>
      </c>
      <c r="L1009" s="89">
        <v>0.01</v>
      </c>
      <c r="M1009" s="83" t="s">
        <v>236</v>
      </c>
    </row>
    <row r="1010" spans="1:13" x14ac:dyDescent="0.25">
      <c r="A1010" s="82">
        <v>2.89323</v>
      </c>
      <c r="B1010" s="90">
        <v>-110.80500000000001</v>
      </c>
      <c r="C1010" s="91">
        <v>43.000999999999998</v>
      </c>
      <c r="D1010" s="88">
        <v>0</v>
      </c>
      <c r="E1010" s="92">
        <v>1985</v>
      </c>
      <c r="F1010" s="83">
        <v>6</v>
      </c>
      <c r="G1010" s="83">
        <v>19</v>
      </c>
      <c r="H1010" s="83">
        <v>9</v>
      </c>
      <c r="I1010" s="83">
        <v>6</v>
      </c>
      <c r="J1010" s="83">
        <v>3.7</v>
      </c>
      <c r="K1010" s="84">
        <v>0.22500000000000001</v>
      </c>
      <c r="L1010" s="89">
        <v>0.01</v>
      </c>
      <c r="M1010" s="83" t="s">
        <v>235</v>
      </c>
    </row>
    <row r="1011" spans="1:13" x14ac:dyDescent="0.25">
      <c r="A1011" s="82">
        <v>3.08832</v>
      </c>
      <c r="B1011" s="90">
        <v>-113.825</v>
      </c>
      <c r="C1011" s="91">
        <v>37.792000000000002</v>
      </c>
      <c r="D1011" s="88">
        <v>9</v>
      </c>
      <c r="E1011" s="92">
        <v>1985</v>
      </c>
      <c r="F1011" s="83">
        <v>6</v>
      </c>
      <c r="G1011" s="83">
        <v>19</v>
      </c>
      <c r="H1011" s="83">
        <v>17</v>
      </c>
      <c r="I1011" s="83">
        <v>45</v>
      </c>
      <c r="J1011" s="83">
        <v>49.9</v>
      </c>
      <c r="K1011" s="84">
        <v>0.22500000000000001</v>
      </c>
      <c r="L1011" s="89">
        <v>0.01</v>
      </c>
      <c r="M1011" s="83" t="s">
        <v>235</v>
      </c>
    </row>
    <row r="1012" spans="1:13" x14ac:dyDescent="0.25">
      <c r="A1012" s="82">
        <v>2.5587899999999997</v>
      </c>
      <c r="B1012" s="90">
        <v>-111.953</v>
      </c>
      <c r="C1012" s="91">
        <v>42.072000000000003</v>
      </c>
      <c r="D1012" s="88">
        <v>0</v>
      </c>
      <c r="E1012" s="92">
        <v>1985</v>
      </c>
      <c r="F1012" s="83">
        <v>6</v>
      </c>
      <c r="G1012" s="83">
        <v>27</v>
      </c>
      <c r="H1012" s="83">
        <v>9</v>
      </c>
      <c r="I1012" s="83">
        <v>5</v>
      </c>
      <c r="J1012" s="83">
        <v>27.9</v>
      </c>
      <c r="K1012" s="84">
        <v>0.22500000000000001</v>
      </c>
      <c r="L1012" s="89">
        <v>0.01</v>
      </c>
      <c r="M1012" s="83" t="s">
        <v>235</v>
      </c>
    </row>
    <row r="1013" spans="1:13" x14ac:dyDescent="0.25">
      <c r="A1013" s="82">
        <v>2.9396800000000001</v>
      </c>
      <c r="B1013" s="90">
        <v>-112.61499999999999</v>
      </c>
      <c r="C1013" s="91">
        <v>41.779000000000003</v>
      </c>
      <c r="D1013" s="88">
        <v>3</v>
      </c>
      <c r="E1013" s="92">
        <v>1985</v>
      </c>
      <c r="F1013" s="83">
        <v>6</v>
      </c>
      <c r="G1013" s="83">
        <v>27</v>
      </c>
      <c r="H1013" s="83">
        <v>11</v>
      </c>
      <c r="I1013" s="83">
        <v>19</v>
      </c>
      <c r="J1013" s="83">
        <v>56.4</v>
      </c>
      <c r="K1013" s="84">
        <v>0.22500000000000001</v>
      </c>
      <c r="L1013" s="89">
        <v>0.01</v>
      </c>
      <c r="M1013" s="83" t="s">
        <v>235</v>
      </c>
    </row>
    <row r="1014" spans="1:13" x14ac:dyDescent="0.25">
      <c r="A1014" s="82">
        <v>3.8593900000000003</v>
      </c>
      <c r="B1014" s="90">
        <v>-111.154</v>
      </c>
      <c r="C1014" s="91">
        <v>43.255000000000003</v>
      </c>
      <c r="D1014" s="88">
        <v>5</v>
      </c>
      <c r="E1014" s="92">
        <v>1985</v>
      </c>
      <c r="F1014" s="83">
        <v>7</v>
      </c>
      <c r="G1014" s="83">
        <v>2</v>
      </c>
      <c r="H1014" s="83">
        <v>3</v>
      </c>
      <c r="I1014" s="83">
        <v>3</v>
      </c>
      <c r="J1014" s="83">
        <v>56</v>
      </c>
      <c r="K1014" s="84">
        <v>0.22500000000000001</v>
      </c>
      <c r="L1014" s="89">
        <v>0.01</v>
      </c>
      <c r="M1014" s="83" t="s">
        <v>235</v>
      </c>
    </row>
    <row r="1015" spans="1:13" x14ac:dyDescent="0.25">
      <c r="A1015" s="82">
        <v>2.5495000000000001</v>
      </c>
      <c r="B1015" s="90">
        <v>-111.29</v>
      </c>
      <c r="C1015" s="91">
        <v>42.677999999999997</v>
      </c>
      <c r="D1015" s="88">
        <v>1</v>
      </c>
      <c r="E1015" s="92">
        <v>1985</v>
      </c>
      <c r="F1015" s="83">
        <v>7</v>
      </c>
      <c r="G1015" s="83">
        <v>3</v>
      </c>
      <c r="H1015" s="83">
        <v>17</v>
      </c>
      <c r="I1015" s="83">
        <v>47</v>
      </c>
      <c r="J1015" s="83">
        <v>8.1</v>
      </c>
      <c r="K1015" s="84">
        <v>0.22500000000000001</v>
      </c>
      <c r="L1015" s="89">
        <v>0.01</v>
      </c>
      <c r="M1015" s="83" t="s">
        <v>235</v>
      </c>
    </row>
    <row r="1016" spans="1:13" x14ac:dyDescent="0.25">
      <c r="A1016" s="82">
        <v>2.52163</v>
      </c>
      <c r="B1016" s="90">
        <v>-111.12</v>
      </c>
      <c r="C1016" s="91">
        <v>42.688000000000002</v>
      </c>
      <c r="D1016" s="88">
        <v>0</v>
      </c>
      <c r="E1016" s="92">
        <v>1985</v>
      </c>
      <c r="F1016" s="83">
        <v>7</v>
      </c>
      <c r="G1016" s="83">
        <v>19</v>
      </c>
      <c r="H1016" s="83">
        <v>20</v>
      </c>
      <c r="I1016" s="83">
        <v>11</v>
      </c>
      <c r="J1016" s="83">
        <v>5.4</v>
      </c>
      <c r="K1016" s="84">
        <v>0.22500000000000001</v>
      </c>
      <c r="L1016" s="89">
        <v>0.01</v>
      </c>
      <c r="M1016" s="83" t="s">
        <v>235</v>
      </c>
    </row>
    <row r="1017" spans="1:13" x14ac:dyDescent="0.25">
      <c r="A1017" s="82">
        <v>2.6609799999999999</v>
      </c>
      <c r="B1017" s="90">
        <v>-112.774</v>
      </c>
      <c r="C1017" s="91">
        <v>38.101999999999997</v>
      </c>
      <c r="D1017" s="88">
        <v>1</v>
      </c>
      <c r="E1017" s="92">
        <v>1985</v>
      </c>
      <c r="F1017" s="83">
        <v>7</v>
      </c>
      <c r="G1017" s="83">
        <v>31</v>
      </c>
      <c r="H1017" s="83">
        <v>8</v>
      </c>
      <c r="I1017" s="83">
        <v>22</v>
      </c>
      <c r="J1017" s="83">
        <v>1.2</v>
      </c>
      <c r="K1017" s="84">
        <v>0.22500000000000001</v>
      </c>
      <c r="L1017" s="89">
        <v>0.01</v>
      </c>
      <c r="M1017" s="83" t="s">
        <v>235</v>
      </c>
    </row>
    <row r="1018" spans="1:13" x14ac:dyDescent="0.25">
      <c r="A1018" s="82">
        <v>2.7383002082355992</v>
      </c>
      <c r="B1018" s="90">
        <v>-112.32299999999999</v>
      </c>
      <c r="C1018" s="91">
        <v>42.106000000000002</v>
      </c>
      <c r="D1018" s="88">
        <v>0</v>
      </c>
      <c r="E1018" s="92">
        <v>1985</v>
      </c>
      <c r="F1018" s="83">
        <v>8</v>
      </c>
      <c r="G1018" s="83">
        <v>7</v>
      </c>
      <c r="H1018" s="83">
        <v>7</v>
      </c>
      <c r="I1018" s="83">
        <v>10</v>
      </c>
      <c r="J1018" s="83">
        <v>33.200000000000003</v>
      </c>
      <c r="K1018" s="84">
        <v>0.16151704475634704</v>
      </c>
      <c r="L1018" s="89">
        <v>0.01</v>
      </c>
      <c r="M1018" s="83" t="s">
        <v>236</v>
      </c>
    </row>
    <row r="1019" spans="1:13" x14ac:dyDescent="0.25">
      <c r="A1019" s="82">
        <v>2.71672</v>
      </c>
      <c r="B1019" s="90">
        <v>-110.495</v>
      </c>
      <c r="C1019" s="91">
        <v>41.087000000000003</v>
      </c>
      <c r="D1019" s="88">
        <v>0</v>
      </c>
      <c r="E1019" s="92">
        <v>1985</v>
      </c>
      <c r="F1019" s="83">
        <v>8</v>
      </c>
      <c r="G1019" s="83">
        <v>13</v>
      </c>
      <c r="H1019" s="83">
        <v>17</v>
      </c>
      <c r="I1019" s="83">
        <v>54</v>
      </c>
      <c r="J1019" s="83">
        <v>50.4</v>
      </c>
      <c r="K1019" s="84">
        <v>0.22500000000000001</v>
      </c>
      <c r="L1019" s="89">
        <v>0.01</v>
      </c>
      <c r="M1019" s="83" t="s">
        <v>235</v>
      </c>
    </row>
    <row r="1020" spans="1:13" x14ac:dyDescent="0.25">
      <c r="A1020" s="82">
        <v>3.6344813547452297</v>
      </c>
      <c r="B1020" s="90">
        <v>-108.69499999999999</v>
      </c>
      <c r="C1020" s="91">
        <v>41.8</v>
      </c>
      <c r="D1020" s="88">
        <v>4</v>
      </c>
      <c r="E1020" s="92">
        <v>1985</v>
      </c>
      <c r="F1020" s="83">
        <v>8</v>
      </c>
      <c r="G1020" s="83">
        <v>13</v>
      </c>
      <c r="H1020" s="83">
        <v>20</v>
      </c>
      <c r="I1020" s="83">
        <v>57</v>
      </c>
      <c r="J1020" s="83">
        <v>1.5</v>
      </c>
      <c r="K1020" s="84">
        <v>0.16083765575665815</v>
      </c>
      <c r="L1020" s="89">
        <v>0.01</v>
      </c>
      <c r="M1020" s="83" t="s">
        <v>236</v>
      </c>
    </row>
    <row r="1021" spans="1:13" x14ac:dyDescent="0.25">
      <c r="A1021" s="82">
        <v>4.3234899999999996</v>
      </c>
      <c r="B1021" s="90">
        <v>-108.06</v>
      </c>
      <c r="C1021" s="91">
        <v>42.813000000000002</v>
      </c>
      <c r="D1021" s="88">
        <v>10</v>
      </c>
      <c r="E1021" s="92">
        <v>1985</v>
      </c>
      <c r="F1021" s="83">
        <v>8</v>
      </c>
      <c r="G1021" s="83">
        <v>16</v>
      </c>
      <c r="H1021" s="83">
        <v>6</v>
      </c>
      <c r="I1021" s="83">
        <v>5</v>
      </c>
      <c r="J1021" s="83">
        <v>22.6</v>
      </c>
      <c r="K1021" s="84">
        <v>0.23</v>
      </c>
      <c r="L1021" s="89">
        <v>0.01</v>
      </c>
      <c r="M1021" s="83" t="s">
        <v>235</v>
      </c>
    </row>
    <row r="1022" spans="1:13" x14ac:dyDescent="0.25">
      <c r="A1022" s="82">
        <v>4.150722184441797</v>
      </c>
      <c r="B1022" s="93">
        <v>-110.78100000000001</v>
      </c>
      <c r="C1022" s="94">
        <v>43.167999999999999</v>
      </c>
      <c r="D1022" s="97">
        <v>5</v>
      </c>
      <c r="E1022" s="97">
        <v>1985</v>
      </c>
      <c r="F1022" s="97">
        <v>8</v>
      </c>
      <c r="G1022" s="97">
        <v>21</v>
      </c>
      <c r="H1022" s="97">
        <v>18</v>
      </c>
      <c r="I1022" s="97">
        <v>5</v>
      </c>
      <c r="J1022" s="97">
        <v>38.299999999999997</v>
      </c>
      <c r="K1022" s="84">
        <v>0.18862489918550107</v>
      </c>
      <c r="L1022" s="89">
        <v>0.01</v>
      </c>
      <c r="M1022" s="83" t="s">
        <v>236</v>
      </c>
    </row>
    <row r="1023" spans="1:13" x14ac:dyDescent="0.25">
      <c r="A1023" s="82">
        <v>3.0604499999999999</v>
      </c>
      <c r="B1023" s="90">
        <v>-111.461</v>
      </c>
      <c r="C1023" s="91">
        <v>42.563000000000002</v>
      </c>
      <c r="D1023" s="88">
        <v>0</v>
      </c>
      <c r="E1023" s="92">
        <v>1985</v>
      </c>
      <c r="F1023" s="83">
        <v>8</v>
      </c>
      <c r="G1023" s="83">
        <v>22</v>
      </c>
      <c r="H1023" s="83">
        <v>0</v>
      </c>
      <c r="I1023" s="83">
        <v>5</v>
      </c>
      <c r="J1023" s="83">
        <v>58.1</v>
      </c>
      <c r="K1023" s="84">
        <v>0.22500000000000001</v>
      </c>
      <c r="L1023" s="89">
        <v>0.01</v>
      </c>
      <c r="M1023" s="83" t="s">
        <v>235</v>
      </c>
    </row>
    <row r="1024" spans="1:13" x14ac:dyDescent="0.25">
      <c r="A1024" s="82">
        <v>3.8353531564807453</v>
      </c>
      <c r="B1024" s="90">
        <v>-110.81399999999999</v>
      </c>
      <c r="C1024" s="91">
        <v>43.125</v>
      </c>
      <c r="D1024" s="88">
        <v>5</v>
      </c>
      <c r="E1024" s="92">
        <v>1985</v>
      </c>
      <c r="F1024" s="83">
        <v>8</v>
      </c>
      <c r="G1024" s="83">
        <v>22</v>
      </c>
      <c r="H1024" s="83">
        <v>6</v>
      </c>
      <c r="I1024" s="83">
        <v>17</v>
      </c>
      <c r="J1024" s="83">
        <v>39.700000000000003</v>
      </c>
      <c r="K1024" s="84">
        <v>0.14584981701043995</v>
      </c>
      <c r="L1024" s="89">
        <v>0.01</v>
      </c>
      <c r="M1024" s="83" t="s">
        <v>236</v>
      </c>
    </row>
    <row r="1025" spans="1:13" x14ac:dyDescent="0.25">
      <c r="A1025" s="82">
        <v>3.1922990557836268</v>
      </c>
      <c r="B1025" s="90">
        <v>-110.86799999999999</v>
      </c>
      <c r="C1025" s="91">
        <v>43.128999999999998</v>
      </c>
      <c r="D1025" s="88">
        <v>5</v>
      </c>
      <c r="E1025" s="92">
        <v>1985</v>
      </c>
      <c r="F1025" s="83">
        <v>8</v>
      </c>
      <c r="G1025" s="83">
        <v>22</v>
      </c>
      <c r="H1025" s="83">
        <v>20</v>
      </c>
      <c r="I1025" s="83">
        <v>44</v>
      </c>
      <c r="J1025" s="83">
        <v>12.8</v>
      </c>
      <c r="K1025" s="84">
        <v>0.16083765575665815</v>
      </c>
      <c r="L1025" s="89">
        <v>0.01</v>
      </c>
      <c r="M1025" s="83" t="s">
        <v>236</v>
      </c>
    </row>
    <row r="1026" spans="1:13" x14ac:dyDescent="0.25">
      <c r="A1026" s="82">
        <v>3.4533900000000002</v>
      </c>
      <c r="B1026" s="90">
        <v>-110.855</v>
      </c>
      <c r="C1026" s="91">
        <v>43.179000000000002</v>
      </c>
      <c r="D1026" s="88">
        <v>5</v>
      </c>
      <c r="E1026" s="92">
        <v>1985</v>
      </c>
      <c r="F1026" s="83">
        <v>8</v>
      </c>
      <c r="G1026" s="83">
        <v>22</v>
      </c>
      <c r="H1026" s="83">
        <v>22</v>
      </c>
      <c r="I1026" s="83">
        <v>49</v>
      </c>
      <c r="J1026" s="83">
        <v>18.899999999999999</v>
      </c>
      <c r="K1026" s="84">
        <v>0.23</v>
      </c>
      <c r="L1026" s="89">
        <v>0.01</v>
      </c>
      <c r="M1026" s="83" t="s">
        <v>235</v>
      </c>
    </row>
    <row r="1027" spans="1:13" x14ac:dyDescent="0.25">
      <c r="A1027" s="82">
        <v>2.51234</v>
      </c>
      <c r="B1027" s="90">
        <v>-110.94</v>
      </c>
      <c r="C1027" s="91">
        <v>43.192999999999998</v>
      </c>
      <c r="D1027" s="88">
        <v>1</v>
      </c>
      <c r="E1027" s="92">
        <v>1985</v>
      </c>
      <c r="F1027" s="83">
        <v>8</v>
      </c>
      <c r="G1027" s="83">
        <v>30</v>
      </c>
      <c r="H1027" s="83">
        <v>18</v>
      </c>
      <c r="I1027" s="83">
        <v>43</v>
      </c>
      <c r="J1027" s="83">
        <v>1.4</v>
      </c>
      <c r="K1027" s="84">
        <v>0.22500000000000001</v>
      </c>
      <c r="L1027" s="89">
        <v>0.01</v>
      </c>
      <c r="M1027" s="83" t="s">
        <v>235</v>
      </c>
    </row>
    <row r="1028" spans="1:13" x14ac:dyDescent="0.25">
      <c r="A1028" s="82">
        <v>4.0542755935360253</v>
      </c>
      <c r="B1028" s="90">
        <v>-110.89</v>
      </c>
      <c r="C1028" s="91">
        <v>43.165999999999997</v>
      </c>
      <c r="D1028" s="88">
        <v>5</v>
      </c>
      <c r="E1028" s="92">
        <v>1985</v>
      </c>
      <c r="F1028" s="83">
        <v>8</v>
      </c>
      <c r="G1028" s="83">
        <v>30</v>
      </c>
      <c r="H1028" s="83">
        <v>21</v>
      </c>
      <c r="I1028" s="83">
        <v>8</v>
      </c>
      <c r="J1028" s="83">
        <v>6.9</v>
      </c>
      <c r="K1028" s="84">
        <v>0.14584981701043995</v>
      </c>
      <c r="L1028" s="89">
        <v>0.01</v>
      </c>
      <c r="M1028" s="83" t="s">
        <v>236</v>
      </c>
    </row>
    <row r="1029" spans="1:13" x14ac:dyDescent="0.25">
      <c r="A1029" s="82">
        <v>3.3361198623520885</v>
      </c>
      <c r="B1029" s="90">
        <v>-110.935</v>
      </c>
      <c r="C1029" s="91">
        <v>43.151000000000003</v>
      </c>
      <c r="D1029" s="88">
        <v>5</v>
      </c>
      <c r="E1029" s="92">
        <v>1985</v>
      </c>
      <c r="F1029" s="83">
        <v>9</v>
      </c>
      <c r="G1029" s="83">
        <v>6</v>
      </c>
      <c r="H1029" s="83">
        <v>17</v>
      </c>
      <c r="I1029" s="83">
        <v>18</v>
      </c>
      <c r="J1029" s="83">
        <v>57.5</v>
      </c>
      <c r="K1029" s="84">
        <v>0.16083765575665815</v>
      </c>
      <c r="L1029" s="89">
        <v>0.01</v>
      </c>
      <c r="M1029" s="83" t="s">
        <v>236</v>
      </c>
    </row>
    <row r="1030" spans="1:13" x14ac:dyDescent="0.25">
      <c r="A1030" s="82">
        <v>4.4790492396996804</v>
      </c>
      <c r="B1030" s="90">
        <v>-110.724</v>
      </c>
      <c r="C1030" s="91">
        <v>43.155999999999999</v>
      </c>
      <c r="D1030" s="88">
        <v>5</v>
      </c>
      <c r="E1030" s="92">
        <v>1985</v>
      </c>
      <c r="F1030" s="83">
        <v>9</v>
      </c>
      <c r="G1030" s="83">
        <v>7</v>
      </c>
      <c r="H1030" s="83">
        <v>3</v>
      </c>
      <c r="I1030" s="83">
        <v>47</v>
      </c>
      <c r="J1030" s="83">
        <v>29.2</v>
      </c>
      <c r="K1030" s="84">
        <v>0.19154173215726886</v>
      </c>
      <c r="L1030" s="89">
        <v>0.01</v>
      </c>
      <c r="M1030" s="83" t="s">
        <v>236</v>
      </c>
    </row>
    <row r="1031" spans="1:13" x14ac:dyDescent="0.25">
      <c r="A1031" s="82">
        <v>4.0173200000000007</v>
      </c>
      <c r="B1031" s="90">
        <v>-110.876</v>
      </c>
      <c r="C1031" s="91">
        <v>43.15</v>
      </c>
      <c r="D1031" s="88">
        <v>11</v>
      </c>
      <c r="E1031" s="92">
        <v>1985</v>
      </c>
      <c r="F1031" s="83">
        <v>9</v>
      </c>
      <c r="G1031" s="83">
        <v>7</v>
      </c>
      <c r="H1031" s="83">
        <v>3</v>
      </c>
      <c r="I1031" s="83">
        <v>47</v>
      </c>
      <c r="J1031" s="83">
        <v>31.6</v>
      </c>
      <c r="K1031" s="84">
        <v>0.22500000000000001</v>
      </c>
      <c r="L1031" s="89">
        <v>0.01</v>
      </c>
      <c r="M1031" s="83" t="s">
        <v>235</v>
      </c>
    </row>
    <row r="1032" spans="1:13" x14ac:dyDescent="0.25">
      <c r="A1032" s="82">
        <v>2.50305</v>
      </c>
      <c r="B1032" s="90">
        <v>-110.88200000000001</v>
      </c>
      <c r="C1032" s="91">
        <v>43.21</v>
      </c>
      <c r="D1032" s="88">
        <v>3</v>
      </c>
      <c r="E1032" s="92">
        <v>1985</v>
      </c>
      <c r="F1032" s="83">
        <v>9</v>
      </c>
      <c r="G1032" s="83">
        <v>7</v>
      </c>
      <c r="H1032" s="83">
        <v>5</v>
      </c>
      <c r="I1032" s="83">
        <v>49</v>
      </c>
      <c r="J1032" s="83">
        <v>15.2</v>
      </c>
      <c r="K1032" s="84">
        <v>0.22500000000000001</v>
      </c>
      <c r="L1032" s="89">
        <v>0.01</v>
      </c>
      <c r="M1032" s="83" t="s">
        <v>235</v>
      </c>
    </row>
    <row r="1033" spans="1:13" x14ac:dyDescent="0.25">
      <c r="A1033" s="82">
        <v>2.90252</v>
      </c>
      <c r="B1033" s="90">
        <v>-110.902</v>
      </c>
      <c r="C1033" s="91">
        <v>43.195999999999998</v>
      </c>
      <c r="D1033" s="88">
        <v>3</v>
      </c>
      <c r="E1033" s="92">
        <v>1985</v>
      </c>
      <c r="F1033" s="83">
        <v>9</v>
      </c>
      <c r="G1033" s="83">
        <v>8</v>
      </c>
      <c r="H1033" s="83">
        <v>9</v>
      </c>
      <c r="I1033" s="83">
        <v>22</v>
      </c>
      <c r="J1033" s="83">
        <v>31</v>
      </c>
      <c r="K1033" s="84">
        <v>0.22500000000000001</v>
      </c>
      <c r="L1033" s="89">
        <v>0.01</v>
      </c>
      <c r="M1033" s="83" t="s">
        <v>235</v>
      </c>
    </row>
    <row r="1034" spans="1:13" x14ac:dyDescent="0.25">
      <c r="A1034" s="82">
        <v>2.5959499999999998</v>
      </c>
      <c r="B1034" s="90">
        <v>-110.88500000000001</v>
      </c>
      <c r="C1034" s="91">
        <v>43.21</v>
      </c>
      <c r="D1034" s="88">
        <v>1</v>
      </c>
      <c r="E1034" s="92">
        <v>1985</v>
      </c>
      <c r="F1034" s="83">
        <v>9</v>
      </c>
      <c r="G1034" s="83">
        <v>8</v>
      </c>
      <c r="H1034" s="83">
        <v>12</v>
      </c>
      <c r="I1034" s="83">
        <v>40</v>
      </c>
      <c r="J1034" s="83">
        <v>49.7</v>
      </c>
      <c r="K1034" s="84">
        <v>0.22500000000000001</v>
      </c>
      <c r="L1034" s="89">
        <v>0.01</v>
      </c>
      <c r="M1034" s="83" t="s">
        <v>235</v>
      </c>
    </row>
    <row r="1035" spans="1:13" x14ac:dyDescent="0.25">
      <c r="A1035" s="82">
        <v>3.3591509707800045</v>
      </c>
      <c r="B1035" s="90">
        <v>-110.926</v>
      </c>
      <c r="C1035" s="91">
        <v>43.118000000000002</v>
      </c>
      <c r="D1035" s="88">
        <v>8</v>
      </c>
      <c r="E1035" s="92">
        <v>1985</v>
      </c>
      <c r="F1035" s="83">
        <v>9</v>
      </c>
      <c r="G1035" s="83">
        <v>19</v>
      </c>
      <c r="H1035" s="83">
        <v>23</v>
      </c>
      <c r="I1035" s="83">
        <v>26</v>
      </c>
      <c r="J1035" s="83">
        <v>54.9</v>
      </c>
      <c r="K1035" s="84">
        <v>0.16083765575665815</v>
      </c>
      <c r="L1035" s="89">
        <v>0.01</v>
      </c>
      <c r="M1035" s="83" t="s">
        <v>236</v>
      </c>
    </row>
    <row r="1036" spans="1:13" x14ac:dyDescent="0.25">
      <c r="A1036" s="82">
        <v>2.5402100000000001</v>
      </c>
      <c r="B1036" s="90">
        <v>-111.16500000000001</v>
      </c>
      <c r="C1036" s="91">
        <v>42.677999999999997</v>
      </c>
      <c r="D1036" s="88">
        <v>0</v>
      </c>
      <c r="E1036" s="92">
        <v>1985</v>
      </c>
      <c r="F1036" s="83">
        <v>9</v>
      </c>
      <c r="G1036" s="83">
        <v>20</v>
      </c>
      <c r="H1036" s="83">
        <v>21</v>
      </c>
      <c r="I1036" s="83">
        <v>20</v>
      </c>
      <c r="J1036" s="83">
        <v>23.6</v>
      </c>
      <c r="K1036" s="84">
        <v>0.22500000000000001</v>
      </c>
      <c r="L1036" s="89">
        <v>0.01</v>
      </c>
      <c r="M1036" s="83" t="s">
        <v>235</v>
      </c>
    </row>
    <row r="1037" spans="1:13" x14ac:dyDescent="0.25">
      <c r="A1037" s="82">
        <v>2.72601</v>
      </c>
      <c r="B1037" s="90">
        <v>-112.398</v>
      </c>
      <c r="C1037" s="91">
        <v>41.719000000000001</v>
      </c>
      <c r="D1037" s="88">
        <v>12</v>
      </c>
      <c r="E1037" s="92">
        <v>1985</v>
      </c>
      <c r="F1037" s="83">
        <v>9</v>
      </c>
      <c r="G1037" s="83">
        <v>24</v>
      </c>
      <c r="H1037" s="83">
        <v>23</v>
      </c>
      <c r="I1037" s="83">
        <v>55</v>
      </c>
      <c r="J1037" s="83">
        <v>13</v>
      </c>
      <c r="K1037" s="84">
        <v>0.22500000000000001</v>
      </c>
      <c r="L1037" s="89">
        <v>0.01</v>
      </c>
      <c r="M1037" s="83" t="s">
        <v>235</v>
      </c>
    </row>
    <row r="1038" spans="1:13" x14ac:dyDescent="0.25">
      <c r="A1038" s="82">
        <v>2.50305</v>
      </c>
      <c r="B1038" s="90">
        <v>-111.96899999999999</v>
      </c>
      <c r="C1038" s="91">
        <v>41.625999999999998</v>
      </c>
      <c r="D1038" s="88">
        <v>1</v>
      </c>
      <c r="E1038" s="92">
        <v>1985</v>
      </c>
      <c r="F1038" s="83">
        <v>10</v>
      </c>
      <c r="G1038" s="83">
        <v>3</v>
      </c>
      <c r="H1038" s="83">
        <v>19</v>
      </c>
      <c r="I1038" s="83">
        <v>55</v>
      </c>
      <c r="J1038" s="83">
        <v>25.9</v>
      </c>
      <c r="K1038" s="84">
        <v>0.22500000000000001</v>
      </c>
      <c r="L1038" s="89">
        <v>0.01</v>
      </c>
      <c r="M1038" s="83" t="s">
        <v>235</v>
      </c>
    </row>
    <row r="1039" spans="1:13" x14ac:dyDescent="0.25">
      <c r="A1039" s="82">
        <v>3.0697399999999999</v>
      </c>
      <c r="B1039" s="93">
        <v>-109.499</v>
      </c>
      <c r="C1039" s="94">
        <v>40.405000000000001</v>
      </c>
      <c r="D1039" s="95">
        <v>8</v>
      </c>
      <c r="E1039" s="96">
        <v>1985</v>
      </c>
      <c r="F1039" s="97">
        <v>10</v>
      </c>
      <c r="G1039" s="97">
        <v>7</v>
      </c>
      <c r="H1039" s="97">
        <v>20</v>
      </c>
      <c r="I1039" s="97">
        <v>33</v>
      </c>
      <c r="J1039" s="97">
        <v>39.200000000000003</v>
      </c>
      <c r="K1039" s="84">
        <v>0.22500000000000001</v>
      </c>
      <c r="L1039" s="89">
        <v>0.01</v>
      </c>
      <c r="M1039" s="83" t="s">
        <v>235</v>
      </c>
    </row>
    <row r="1040" spans="1:13" x14ac:dyDescent="0.25">
      <c r="A1040" s="82">
        <v>3.4320500000000003</v>
      </c>
      <c r="B1040" s="90">
        <v>-108.712</v>
      </c>
      <c r="C1040" s="91">
        <v>41.848999999999997</v>
      </c>
      <c r="D1040" s="88">
        <v>3</v>
      </c>
      <c r="E1040" s="92">
        <v>1985</v>
      </c>
      <c r="F1040" s="83">
        <v>10</v>
      </c>
      <c r="G1040" s="83">
        <v>10</v>
      </c>
      <c r="H1040" s="83">
        <v>18</v>
      </c>
      <c r="I1040" s="83">
        <v>57</v>
      </c>
      <c r="J1040" s="83">
        <v>27.6</v>
      </c>
      <c r="K1040" s="84">
        <v>0.22500000000000001</v>
      </c>
      <c r="L1040" s="89">
        <v>0.01</v>
      </c>
      <c r="M1040" s="83" t="s">
        <v>235</v>
      </c>
    </row>
    <row r="1041" spans="1:13" x14ac:dyDescent="0.25">
      <c r="A1041" s="82">
        <v>3.50637</v>
      </c>
      <c r="B1041" s="90">
        <v>-108.74299999999999</v>
      </c>
      <c r="C1041" s="91">
        <v>41.825000000000003</v>
      </c>
      <c r="D1041" s="88">
        <v>10</v>
      </c>
      <c r="E1041" s="92">
        <v>1985</v>
      </c>
      <c r="F1041" s="83">
        <v>10</v>
      </c>
      <c r="G1041" s="83">
        <v>15</v>
      </c>
      <c r="H1041" s="83">
        <v>0</v>
      </c>
      <c r="I1041" s="83">
        <v>15</v>
      </c>
      <c r="J1041" s="83">
        <v>2.8</v>
      </c>
      <c r="K1041" s="84">
        <v>0.22500000000000001</v>
      </c>
      <c r="L1041" s="89">
        <v>0.01</v>
      </c>
      <c r="M1041" s="83" t="s">
        <v>235</v>
      </c>
    </row>
    <row r="1042" spans="1:13" x14ac:dyDescent="0.25">
      <c r="A1042" s="82">
        <v>2.7631700000000001</v>
      </c>
      <c r="B1042" s="90">
        <v>-111.67</v>
      </c>
      <c r="C1042" s="91">
        <v>41.433</v>
      </c>
      <c r="D1042" s="88">
        <v>0</v>
      </c>
      <c r="E1042" s="92">
        <v>1985</v>
      </c>
      <c r="F1042" s="83">
        <v>10</v>
      </c>
      <c r="G1042" s="83">
        <v>21</v>
      </c>
      <c r="H1042" s="83">
        <v>11</v>
      </c>
      <c r="I1042" s="83">
        <v>40</v>
      </c>
      <c r="J1042" s="83">
        <v>9.6999999999999993</v>
      </c>
      <c r="K1042" s="84">
        <v>0.22500000000000001</v>
      </c>
      <c r="L1042" s="89">
        <v>0.01</v>
      </c>
      <c r="M1042" s="83" t="s">
        <v>235</v>
      </c>
    </row>
    <row r="1043" spans="1:13" x14ac:dyDescent="0.25">
      <c r="A1043" s="82">
        <v>2.7353000000000001</v>
      </c>
      <c r="B1043" s="90">
        <v>-111.429</v>
      </c>
      <c r="C1043" s="91">
        <v>42.588000000000001</v>
      </c>
      <c r="D1043" s="88">
        <v>0</v>
      </c>
      <c r="E1043" s="92">
        <v>1985</v>
      </c>
      <c r="F1043" s="83">
        <v>10</v>
      </c>
      <c r="G1043" s="83">
        <v>30</v>
      </c>
      <c r="H1043" s="83">
        <v>1</v>
      </c>
      <c r="I1043" s="83">
        <v>32</v>
      </c>
      <c r="J1043" s="83">
        <v>39.1</v>
      </c>
      <c r="K1043" s="84">
        <v>0.22500000000000001</v>
      </c>
      <c r="L1043" s="89">
        <v>0.01</v>
      </c>
      <c r="M1043" s="83" t="s">
        <v>235</v>
      </c>
    </row>
    <row r="1044" spans="1:13" x14ac:dyDescent="0.25">
      <c r="A1044" s="82">
        <v>3.0139999999999998</v>
      </c>
      <c r="B1044" s="90">
        <v>-111.80200000000001</v>
      </c>
      <c r="C1044" s="91">
        <v>40.207999999999998</v>
      </c>
      <c r="D1044" s="88">
        <v>4</v>
      </c>
      <c r="E1044" s="92">
        <v>1985</v>
      </c>
      <c r="F1044" s="83">
        <v>11</v>
      </c>
      <c r="G1044" s="83">
        <v>4</v>
      </c>
      <c r="H1044" s="83">
        <v>8</v>
      </c>
      <c r="I1044" s="83">
        <v>13</v>
      </c>
      <c r="J1044" s="83">
        <v>35.299999999999997</v>
      </c>
      <c r="K1044" s="84">
        <v>0.22500000000000001</v>
      </c>
      <c r="L1044" s="89">
        <v>0.01</v>
      </c>
      <c r="M1044" s="83" t="s">
        <v>235</v>
      </c>
    </row>
    <row r="1045" spans="1:13" x14ac:dyDescent="0.25">
      <c r="A1045" s="82">
        <v>2.6516899999999999</v>
      </c>
      <c r="B1045" s="90">
        <v>-111.014</v>
      </c>
      <c r="C1045" s="91">
        <v>43.265000000000001</v>
      </c>
      <c r="D1045" s="88">
        <v>7</v>
      </c>
      <c r="E1045" s="92">
        <v>1985</v>
      </c>
      <c r="F1045" s="83">
        <v>11</v>
      </c>
      <c r="G1045" s="83">
        <v>29</v>
      </c>
      <c r="H1045" s="83">
        <v>18</v>
      </c>
      <c r="I1045" s="83">
        <v>41</v>
      </c>
      <c r="J1045" s="83">
        <v>22</v>
      </c>
      <c r="K1045" s="84">
        <v>0.22500000000000001</v>
      </c>
      <c r="L1045" s="89">
        <v>0.01</v>
      </c>
      <c r="M1045" s="83" t="s">
        <v>235</v>
      </c>
    </row>
    <row r="1046" spans="1:13" x14ac:dyDescent="0.25">
      <c r="A1046" s="82">
        <v>2.8653599999999999</v>
      </c>
      <c r="B1046" s="90">
        <v>-111.041</v>
      </c>
      <c r="C1046" s="91">
        <v>43.222000000000001</v>
      </c>
      <c r="D1046" s="88">
        <v>4</v>
      </c>
      <c r="E1046" s="92">
        <v>1985</v>
      </c>
      <c r="F1046" s="83">
        <v>12</v>
      </c>
      <c r="G1046" s="83">
        <v>1</v>
      </c>
      <c r="H1046" s="83">
        <v>21</v>
      </c>
      <c r="I1046" s="83">
        <v>20</v>
      </c>
      <c r="J1046" s="83">
        <v>7.8</v>
      </c>
      <c r="K1046" s="84">
        <v>0.22500000000000001</v>
      </c>
      <c r="L1046" s="89">
        <v>0.01</v>
      </c>
      <c r="M1046" s="83" t="s">
        <v>235</v>
      </c>
    </row>
    <row r="1047" spans="1:13" x14ac:dyDescent="0.25">
      <c r="A1047" s="82">
        <v>2.72601</v>
      </c>
      <c r="B1047" s="90">
        <v>-111.121</v>
      </c>
      <c r="C1047" s="91">
        <v>42.668999999999997</v>
      </c>
      <c r="D1047" s="88">
        <v>1</v>
      </c>
      <c r="E1047" s="92">
        <v>1985</v>
      </c>
      <c r="F1047" s="83">
        <v>12</v>
      </c>
      <c r="G1047" s="83">
        <v>3</v>
      </c>
      <c r="H1047" s="83">
        <v>4</v>
      </c>
      <c r="I1047" s="83">
        <v>54</v>
      </c>
      <c r="J1047" s="83">
        <v>16.100000000000001</v>
      </c>
      <c r="K1047" s="84">
        <v>0.22500000000000001</v>
      </c>
      <c r="L1047" s="89">
        <v>0.01</v>
      </c>
      <c r="M1047" s="83" t="s">
        <v>235</v>
      </c>
    </row>
    <row r="1048" spans="1:13" x14ac:dyDescent="0.25">
      <c r="A1048" s="82">
        <v>2.6795599999999999</v>
      </c>
      <c r="B1048" s="90">
        <v>-110.81100000000001</v>
      </c>
      <c r="C1048" s="91">
        <v>43.118000000000002</v>
      </c>
      <c r="D1048" s="88">
        <v>1</v>
      </c>
      <c r="E1048" s="92">
        <v>1985</v>
      </c>
      <c r="F1048" s="83">
        <v>12</v>
      </c>
      <c r="G1048" s="83">
        <v>5</v>
      </c>
      <c r="H1048" s="83">
        <v>4</v>
      </c>
      <c r="I1048" s="83">
        <v>13</v>
      </c>
      <c r="J1048" s="83">
        <v>13.8</v>
      </c>
      <c r="K1048" s="84">
        <v>0.22500000000000001</v>
      </c>
      <c r="L1048" s="89">
        <v>0.01</v>
      </c>
      <c r="M1048" s="83" t="s">
        <v>235</v>
      </c>
    </row>
    <row r="1049" spans="1:13" x14ac:dyDescent="0.25">
      <c r="A1049" s="82">
        <v>2.7538800000000001</v>
      </c>
      <c r="B1049" s="90">
        <v>-111.571</v>
      </c>
      <c r="C1049" s="91">
        <v>42.389000000000003</v>
      </c>
      <c r="D1049" s="88">
        <v>6</v>
      </c>
      <c r="E1049" s="92">
        <v>1985</v>
      </c>
      <c r="F1049" s="83">
        <v>12</v>
      </c>
      <c r="G1049" s="83">
        <v>5</v>
      </c>
      <c r="H1049" s="83">
        <v>16</v>
      </c>
      <c r="I1049" s="83">
        <v>12</v>
      </c>
      <c r="J1049" s="83">
        <v>46.4</v>
      </c>
      <c r="K1049" s="84">
        <v>0.22500000000000001</v>
      </c>
      <c r="L1049" s="89">
        <v>0.01</v>
      </c>
      <c r="M1049" s="83" t="s">
        <v>235</v>
      </c>
    </row>
    <row r="1050" spans="1:13" x14ac:dyDescent="0.25">
      <c r="A1050" s="82">
        <v>3.0160426789150692</v>
      </c>
      <c r="B1050" s="90">
        <v>-109.04</v>
      </c>
      <c r="C1050" s="91">
        <v>38.841000000000001</v>
      </c>
      <c r="D1050" s="88">
        <v>7</v>
      </c>
      <c r="E1050" s="92">
        <v>1985</v>
      </c>
      <c r="F1050" s="83">
        <v>12</v>
      </c>
      <c r="G1050" s="83">
        <v>6</v>
      </c>
      <c r="H1050" s="83">
        <v>15</v>
      </c>
      <c r="I1050" s="83">
        <v>57</v>
      </c>
      <c r="J1050" s="83">
        <v>26.9</v>
      </c>
      <c r="K1050" s="84">
        <v>0.16151704475634704</v>
      </c>
      <c r="L1050" s="89">
        <v>0.01</v>
      </c>
      <c r="M1050" s="83" t="s">
        <v>236</v>
      </c>
    </row>
    <row r="1051" spans="1:13" x14ac:dyDescent="0.25">
      <c r="A1051" s="82">
        <v>3.49708</v>
      </c>
      <c r="B1051" s="90">
        <v>-108.712</v>
      </c>
      <c r="C1051" s="91">
        <v>41.82</v>
      </c>
      <c r="D1051" s="88">
        <v>4</v>
      </c>
      <c r="E1051" s="92">
        <v>1985</v>
      </c>
      <c r="F1051" s="83">
        <v>12</v>
      </c>
      <c r="G1051" s="83">
        <v>7</v>
      </c>
      <c r="H1051" s="83">
        <v>0</v>
      </c>
      <c r="I1051" s="83">
        <v>1</v>
      </c>
      <c r="J1051" s="83">
        <v>4.4000000000000004</v>
      </c>
      <c r="K1051" s="84">
        <v>0.22500000000000001</v>
      </c>
      <c r="L1051" s="89">
        <v>0.01</v>
      </c>
      <c r="M1051" s="83" t="s">
        <v>235</v>
      </c>
    </row>
    <row r="1052" spans="1:13" x14ac:dyDescent="0.25">
      <c r="A1052" s="82">
        <v>2.5773699999999997</v>
      </c>
      <c r="B1052" s="90">
        <v>-112.36199999999999</v>
      </c>
      <c r="C1052" s="91">
        <v>38.15</v>
      </c>
      <c r="D1052" s="88">
        <v>0</v>
      </c>
      <c r="E1052" s="92">
        <v>1985</v>
      </c>
      <c r="F1052" s="83">
        <v>12</v>
      </c>
      <c r="G1052" s="83">
        <v>11</v>
      </c>
      <c r="H1052" s="83">
        <v>13</v>
      </c>
      <c r="I1052" s="83">
        <v>23</v>
      </c>
      <c r="J1052" s="83">
        <v>47.5</v>
      </c>
      <c r="K1052" s="84">
        <v>0.22500000000000001</v>
      </c>
      <c r="L1052" s="89">
        <v>0.01</v>
      </c>
      <c r="M1052" s="83" t="s">
        <v>235</v>
      </c>
    </row>
    <row r="1053" spans="1:13" x14ac:dyDescent="0.25">
      <c r="A1053" s="82">
        <v>2.5495000000000001</v>
      </c>
      <c r="B1053" s="90">
        <v>-111.452</v>
      </c>
      <c r="C1053" s="91">
        <v>42.521000000000001</v>
      </c>
      <c r="D1053" s="88">
        <v>0</v>
      </c>
      <c r="E1053" s="92">
        <v>1985</v>
      </c>
      <c r="F1053" s="83">
        <v>12</v>
      </c>
      <c r="G1053" s="83">
        <v>18</v>
      </c>
      <c r="H1053" s="83">
        <v>3</v>
      </c>
      <c r="I1053" s="83">
        <v>24</v>
      </c>
      <c r="J1053" s="83">
        <v>7.8</v>
      </c>
      <c r="K1053" s="84">
        <v>0.22500000000000001</v>
      </c>
      <c r="L1053" s="89">
        <v>0.01</v>
      </c>
      <c r="M1053" s="83" t="s">
        <v>235</v>
      </c>
    </row>
    <row r="1054" spans="1:13" x14ac:dyDescent="0.25">
      <c r="A1054" s="82">
        <v>3.2369600000000003</v>
      </c>
      <c r="B1054" s="90">
        <v>-108.685</v>
      </c>
      <c r="C1054" s="91">
        <v>41.795000000000002</v>
      </c>
      <c r="D1054" s="88">
        <v>7</v>
      </c>
      <c r="E1054" s="92">
        <v>1985</v>
      </c>
      <c r="F1054" s="83">
        <v>12</v>
      </c>
      <c r="G1054" s="83">
        <v>20</v>
      </c>
      <c r="H1054" s="83">
        <v>19</v>
      </c>
      <c r="I1054" s="83">
        <v>59</v>
      </c>
      <c r="J1054" s="83">
        <v>52.8</v>
      </c>
      <c r="K1054" s="84">
        <v>0.22500000000000001</v>
      </c>
      <c r="L1054" s="89">
        <v>0.01</v>
      </c>
      <c r="M1054" s="83" t="s">
        <v>235</v>
      </c>
    </row>
    <row r="1055" spans="1:13" x14ac:dyDescent="0.25">
      <c r="A1055" s="82">
        <v>2.6238200000000003</v>
      </c>
      <c r="B1055" s="90">
        <v>-111.54300000000001</v>
      </c>
      <c r="C1055" s="91">
        <v>38.738</v>
      </c>
      <c r="D1055" s="88">
        <v>1</v>
      </c>
      <c r="E1055" s="92">
        <v>1985</v>
      </c>
      <c r="F1055" s="83">
        <v>12</v>
      </c>
      <c r="G1055" s="83">
        <v>24</v>
      </c>
      <c r="H1055" s="83">
        <v>3</v>
      </c>
      <c r="I1055" s="83">
        <v>11</v>
      </c>
      <c r="J1055" s="83">
        <v>25.3</v>
      </c>
      <c r="K1055" s="84">
        <v>0.22500000000000001</v>
      </c>
      <c r="L1055" s="89">
        <v>0.01</v>
      </c>
      <c r="M1055" s="83" t="s">
        <v>235</v>
      </c>
    </row>
    <row r="1056" spans="1:13" x14ac:dyDescent="0.25">
      <c r="A1056" s="82">
        <v>2.6238200000000003</v>
      </c>
      <c r="B1056" s="90">
        <v>-113.181</v>
      </c>
      <c r="C1056" s="91">
        <v>37.850999999999999</v>
      </c>
      <c r="D1056" s="88">
        <v>1</v>
      </c>
      <c r="E1056" s="92">
        <v>1985</v>
      </c>
      <c r="F1056" s="83">
        <v>12</v>
      </c>
      <c r="G1056" s="83">
        <v>27</v>
      </c>
      <c r="H1056" s="83">
        <v>1</v>
      </c>
      <c r="I1056" s="83">
        <v>35</v>
      </c>
      <c r="J1056" s="83">
        <v>36</v>
      </c>
      <c r="K1056" s="84">
        <v>0.22500000000000001</v>
      </c>
      <c r="L1056" s="89">
        <v>0.01</v>
      </c>
      <c r="M1056" s="83" t="s">
        <v>235</v>
      </c>
    </row>
    <row r="1057" spans="1:13" x14ac:dyDescent="0.25">
      <c r="A1057" s="82">
        <v>2.8374899999999998</v>
      </c>
      <c r="B1057" s="90">
        <v>-111.67700000000001</v>
      </c>
      <c r="C1057" s="91">
        <v>41.72</v>
      </c>
      <c r="D1057" s="88">
        <v>3</v>
      </c>
      <c r="E1057" s="92">
        <v>1986</v>
      </c>
      <c r="F1057" s="83">
        <v>1</v>
      </c>
      <c r="G1057" s="83">
        <v>13</v>
      </c>
      <c r="H1057" s="83">
        <v>8</v>
      </c>
      <c r="I1057" s="83">
        <v>36</v>
      </c>
      <c r="J1057" s="83">
        <v>40</v>
      </c>
      <c r="K1057" s="84">
        <v>0.22500000000000001</v>
      </c>
      <c r="L1057" s="89">
        <v>0.01</v>
      </c>
      <c r="M1057" s="83" t="s">
        <v>235</v>
      </c>
    </row>
    <row r="1058" spans="1:13" x14ac:dyDescent="0.25">
      <c r="A1058" s="82">
        <v>3.3391500000000001</v>
      </c>
      <c r="B1058" s="90">
        <v>-111.66500000000001</v>
      </c>
      <c r="C1058" s="91">
        <v>41.715000000000003</v>
      </c>
      <c r="D1058" s="88">
        <v>5</v>
      </c>
      <c r="E1058" s="92">
        <v>1986</v>
      </c>
      <c r="F1058" s="83">
        <v>1</v>
      </c>
      <c r="G1058" s="83">
        <v>13</v>
      </c>
      <c r="H1058" s="83">
        <v>12</v>
      </c>
      <c r="I1058" s="83">
        <v>32</v>
      </c>
      <c r="J1058" s="83">
        <v>4.7</v>
      </c>
      <c r="K1058" s="84">
        <v>0.22500000000000001</v>
      </c>
      <c r="L1058" s="89">
        <v>0.01</v>
      </c>
      <c r="M1058" s="83" t="s">
        <v>235</v>
      </c>
    </row>
    <row r="1059" spans="1:13" x14ac:dyDescent="0.25">
      <c r="A1059" s="82">
        <v>2.5495000000000001</v>
      </c>
      <c r="B1059" s="90">
        <v>-111.393</v>
      </c>
      <c r="C1059" s="91">
        <v>42.341999999999999</v>
      </c>
      <c r="D1059" s="88">
        <v>0</v>
      </c>
      <c r="E1059" s="92">
        <v>1986</v>
      </c>
      <c r="F1059" s="83">
        <v>1</v>
      </c>
      <c r="G1059" s="83">
        <v>30</v>
      </c>
      <c r="H1059" s="83">
        <v>9</v>
      </c>
      <c r="I1059" s="83">
        <v>50</v>
      </c>
      <c r="J1059" s="83">
        <v>52.8</v>
      </c>
      <c r="K1059" s="84">
        <v>0.22500000000000001</v>
      </c>
      <c r="L1059" s="89">
        <v>0.01</v>
      </c>
      <c r="M1059" s="83" t="s">
        <v>235</v>
      </c>
    </row>
    <row r="1060" spans="1:13" x14ac:dyDescent="0.25">
      <c r="A1060" s="82">
        <v>2.8189100000000002</v>
      </c>
      <c r="B1060" s="90">
        <v>-112.196</v>
      </c>
      <c r="C1060" s="91">
        <v>38.661000000000001</v>
      </c>
      <c r="D1060" s="88">
        <v>1</v>
      </c>
      <c r="E1060" s="92">
        <v>1986</v>
      </c>
      <c r="F1060" s="83">
        <v>2</v>
      </c>
      <c r="G1060" s="83">
        <v>8</v>
      </c>
      <c r="H1060" s="83">
        <v>13</v>
      </c>
      <c r="I1060" s="83">
        <v>3</v>
      </c>
      <c r="J1060" s="83">
        <v>35.6</v>
      </c>
      <c r="K1060" s="84">
        <v>0.22500000000000001</v>
      </c>
      <c r="L1060" s="89">
        <v>0.01</v>
      </c>
      <c r="M1060" s="83" t="s">
        <v>235</v>
      </c>
    </row>
    <row r="1061" spans="1:13" x14ac:dyDescent="0.25">
      <c r="A1061" s="82">
        <v>3.170493675440714</v>
      </c>
      <c r="B1061" s="90">
        <v>-111.33</v>
      </c>
      <c r="C1061" s="91">
        <v>42.548000000000002</v>
      </c>
      <c r="D1061" s="88">
        <v>2</v>
      </c>
      <c r="E1061" s="92">
        <v>1986</v>
      </c>
      <c r="F1061" s="83">
        <v>2</v>
      </c>
      <c r="G1061" s="83">
        <v>17</v>
      </c>
      <c r="H1061" s="83">
        <v>8</v>
      </c>
      <c r="I1061" s="83">
        <v>53</v>
      </c>
      <c r="J1061" s="83">
        <v>39.299999999999997</v>
      </c>
      <c r="K1061" s="84">
        <v>0.16083765575665815</v>
      </c>
      <c r="L1061" s="89">
        <v>0.01</v>
      </c>
      <c r="M1061" s="83" t="s">
        <v>236</v>
      </c>
    </row>
    <row r="1062" spans="1:13" x14ac:dyDescent="0.25">
      <c r="A1062" s="82">
        <v>3.5280894466948025</v>
      </c>
      <c r="B1062" s="90">
        <v>-112.803</v>
      </c>
      <c r="C1062" s="91">
        <v>41.744</v>
      </c>
      <c r="D1062" s="88">
        <v>6</v>
      </c>
      <c r="E1062" s="92">
        <v>1986</v>
      </c>
      <c r="F1062" s="83">
        <v>2</v>
      </c>
      <c r="G1062" s="83">
        <v>21</v>
      </c>
      <c r="H1062" s="83">
        <v>23</v>
      </c>
      <c r="I1062" s="83">
        <v>20</v>
      </c>
      <c r="J1062" s="83">
        <v>12.8</v>
      </c>
      <c r="K1062" s="84">
        <v>0.15312959783241839</v>
      </c>
      <c r="L1062" s="89">
        <v>0.01</v>
      </c>
      <c r="M1062" s="83" t="s">
        <v>236</v>
      </c>
    </row>
    <row r="1063" spans="1:13" x14ac:dyDescent="0.25">
      <c r="A1063" s="82">
        <v>3.0361670200434672</v>
      </c>
      <c r="B1063" s="90">
        <v>-111.224</v>
      </c>
      <c r="C1063" s="91">
        <v>43.081000000000003</v>
      </c>
      <c r="D1063" s="88">
        <v>5</v>
      </c>
      <c r="E1063" s="92">
        <v>1986</v>
      </c>
      <c r="F1063" s="83">
        <v>2</v>
      </c>
      <c r="G1063" s="83">
        <v>24</v>
      </c>
      <c r="H1063" s="83">
        <v>3</v>
      </c>
      <c r="I1063" s="83">
        <v>13</v>
      </c>
      <c r="J1063" s="83">
        <v>33</v>
      </c>
      <c r="K1063" s="84">
        <v>0.16083765575665815</v>
      </c>
      <c r="L1063" s="89">
        <v>0.01</v>
      </c>
      <c r="M1063" s="83" t="s">
        <v>236</v>
      </c>
    </row>
    <row r="1064" spans="1:13" x14ac:dyDescent="0.25">
      <c r="A1064" s="82">
        <v>2.9582600000000001</v>
      </c>
      <c r="B1064" s="90">
        <v>-110.566</v>
      </c>
      <c r="C1064" s="91">
        <v>40.75</v>
      </c>
      <c r="D1064" s="88">
        <v>0</v>
      </c>
      <c r="E1064" s="92">
        <v>1986</v>
      </c>
      <c r="F1064" s="83">
        <v>3</v>
      </c>
      <c r="G1064" s="83">
        <v>4</v>
      </c>
      <c r="H1064" s="83">
        <v>20</v>
      </c>
      <c r="I1064" s="83">
        <v>2</v>
      </c>
      <c r="J1064" s="83">
        <v>35</v>
      </c>
      <c r="K1064" s="84">
        <v>0.22500000000000001</v>
      </c>
      <c r="L1064" s="89">
        <v>0.01</v>
      </c>
      <c r="M1064" s="83" t="s">
        <v>235</v>
      </c>
    </row>
    <row r="1065" spans="1:13" x14ac:dyDescent="0.25">
      <c r="A1065" s="82">
        <v>2.6238200000000003</v>
      </c>
      <c r="B1065" s="90">
        <v>-109.501</v>
      </c>
      <c r="C1065" s="91">
        <v>40.668999999999997</v>
      </c>
      <c r="D1065" s="88">
        <v>7</v>
      </c>
      <c r="E1065" s="92">
        <v>1986</v>
      </c>
      <c r="F1065" s="83">
        <v>3</v>
      </c>
      <c r="G1065" s="83">
        <v>9</v>
      </c>
      <c r="H1065" s="83">
        <v>20</v>
      </c>
      <c r="I1065" s="83">
        <v>48</v>
      </c>
      <c r="J1065" s="83">
        <v>6.1</v>
      </c>
      <c r="K1065" s="84">
        <v>0.22500000000000001</v>
      </c>
      <c r="L1065" s="89">
        <v>0.01</v>
      </c>
      <c r="M1065" s="83" t="s">
        <v>235</v>
      </c>
    </row>
    <row r="1066" spans="1:13" x14ac:dyDescent="0.25">
      <c r="A1066" s="82">
        <v>2.6516899999999999</v>
      </c>
      <c r="B1066" s="90">
        <v>-112.545</v>
      </c>
      <c r="C1066" s="91">
        <v>41.924999999999997</v>
      </c>
      <c r="D1066" s="88">
        <v>0</v>
      </c>
      <c r="E1066" s="92">
        <v>1986</v>
      </c>
      <c r="F1066" s="83">
        <v>3</v>
      </c>
      <c r="G1066" s="83">
        <v>13</v>
      </c>
      <c r="H1066" s="83">
        <v>2</v>
      </c>
      <c r="I1066" s="83">
        <v>49</v>
      </c>
      <c r="J1066" s="83">
        <v>6.8</v>
      </c>
      <c r="K1066" s="84">
        <v>0.22500000000000001</v>
      </c>
      <c r="L1066" s="89">
        <v>0.01</v>
      </c>
      <c r="M1066" s="83" t="s">
        <v>235</v>
      </c>
    </row>
    <row r="1067" spans="1:13" x14ac:dyDescent="0.25">
      <c r="A1067" s="82">
        <v>2.7445900000000001</v>
      </c>
      <c r="B1067" s="90">
        <v>-110.95099999999999</v>
      </c>
      <c r="C1067" s="91">
        <v>43.216999999999999</v>
      </c>
      <c r="D1067" s="88">
        <v>4</v>
      </c>
      <c r="E1067" s="92">
        <v>1986</v>
      </c>
      <c r="F1067" s="83">
        <v>3</v>
      </c>
      <c r="G1067" s="83">
        <v>17</v>
      </c>
      <c r="H1067" s="83">
        <v>23</v>
      </c>
      <c r="I1067" s="83">
        <v>18</v>
      </c>
      <c r="J1067" s="83">
        <v>14.1</v>
      </c>
      <c r="K1067" s="84">
        <v>0.22500000000000001</v>
      </c>
      <c r="L1067" s="89">
        <v>0.01</v>
      </c>
      <c r="M1067" s="83" t="s">
        <v>235</v>
      </c>
    </row>
    <row r="1068" spans="1:13" x14ac:dyDescent="0.25">
      <c r="A1068" s="82">
        <v>2.5680800000000001</v>
      </c>
      <c r="B1068" s="90">
        <v>-112.67100000000001</v>
      </c>
      <c r="C1068" s="91">
        <v>41.841999999999999</v>
      </c>
      <c r="D1068" s="88">
        <v>1</v>
      </c>
      <c r="E1068" s="92">
        <v>1986</v>
      </c>
      <c r="F1068" s="83">
        <v>3</v>
      </c>
      <c r="G1068" s="83">
        <v>22</v>
      </c>
      <c r="H1068" s="83">
        <v>13</v>
      </c>
      <c r="I1068" s="83">
        <v>31</v>
      </c>
      <c r="J1068" s="83">
        <v>38.4</v>
      </c>
      <c r="K1068" s="84">
        <v>0.22500000000000001</v>
      </c>
      <c r="L1068" s="89">
        <v>0.01</v>
      </c>
      <c r="M1068" s="83" t="s">
        <v>235</v>
      </c>
    </row>
    <row r="1069" spans="1:13" x14ac:dyDescent="0.25">
      <c r="A1069" s="82">
        <v>3.3495212913282293</v>
      </c>
      <c r="B1069" s="90">
        <v>-112.002</v>
      </c>
      <c r="C1069" s="91">
        <v>39.220999999999997</v>
      </c>
      <c r="D1069" s="88">
        <v>0</v>
      </c>
      <c r="E1069" s="92">
        <v>1986</v>
      </c>
      <c r="F1069" s="83">
        <v>3</v>
      </c>
      <c r="G1069" s="83">
        <v>24</v>
      </c>
      <c r="H1069" s="83">
        <v>22</v>
      </c>
      <c r="I1069" s="83">
        <v>33</v>
      </c>
      <c r="J1069" s="83">
        <v>41.2</v>
      </c>
      <c r="K1069" s="84">
        <v>0.15312959783241839</v>
      </c>
      <c r="L1069" s="89">
        <v>0.01</v>
      </c>
      <c r="M1069" s="83" t="s">
        <v>236</v>
      </c>
    </row>
    <row r="1070" spans="1:13" x14ac:dyDescent="0.25">
      <c r="A1070" s="82">
        <v>4.2448574859941024</v>
      </c>
      <c r="B1070" s="90">
        <v>-112.003</v>
      </c>
      <c r="C1070" s="91">
        <v>39.228999999999999</v>
      </c>
      <c r="D1070" s="88">
        <v>0</v>
      </c>
      <c r="E1070" s="92">
        <v>1986</v>
      </c>
      <c r="F1070" s="83">
        <v>3</v>
      </c>
      <c r="G1070" s="83">
        <v>24</v>
      </c>
      <c r="H1070" s="83">
        <v>22</v>
      </c>
      <c r="I1070" s="83">
        <v>40</v>
      </c>
      <c r="J1070" s="83">
        <v>23.3</v>
      </c>
      <c r="K1070" s="84">
        <v>0.13591010865836153</v>
      </c>
      <c r="L1070" s="89">
        <v>0.01</v>
      </c>
      <c r="M1070" s="83" t="s">
        <v>236</v>
      </c>
    </row>
    <row r="1071" spans="1:13" x14ac:dyDescent="0.25">
      <c r="A1071" s="82">
        <v>3.2741199999999999</v>
      </c>
      <c r="B1071" s="90">
        <v>-112.006</v>
      </c>
      <c r="C1071" s="91">
        <v>39.231000000000002</v>
      </c>
      <c r="D1071" s="88">
        <v>1</v>
      </c>
      <c r="E1071" s="92">
        <v>1986</v>
      </c>
      <c r="F1071" s="83">
        <v>3</v>
      </c>
      <c r="G1071" s="83">
        <v>25</v>
      </c>
      <c r="H1071" s="83">
        <v>2</v>
      </c>
      <c r="I1071" s="83">
        <v>49</v>
      </c>
      <c r="J1071" s="83">
        <v>6.4</v>
      </c>
      <c r="K1071" s="84">
        <v>0.22500000000000001</v>
      </c>
      <c r="L1071" s="89">
        <v>0.01</v>
      </c>
      <c r="M1071" s="83" t="s">
        <v>235</v>
      </c>
    </row>
    <row r="1072" spans="1:13" x14ac:dyDescent="0.25">
      <c r="A1072" s="82">
        <v>3.9357370168388015</v>
      </c>
      <c r="B1072" s="90">
        <v>-112.006</v>
      </c>
      <c r="C1072" s="91">
        <v>39.216999999999999</v>
      </c>
      <c r="D1072" s="88">
        <v>0</v>
      </c>
      <c r="E1072" s="92">
        <v>1986</v>
      </c>
      <c r="F1072" s="83">
        <v>3</v>
      </c>
      <c r="G1072" s="83">
        <v>25</v>
      </c>
      <c r="H1072" s="83">
        <v>2</v>
      </c>
      <c r="I1072" s="83">
        <v>53</v>
      </c>
      <c r="J1072" s="83">
        <v>1.1000000000000001</v>
      </c>
      <c r="K1072" s="84">
        <v>0.15312959783241839</v>
      </c>
      <c r="L1072" s="89">
        <v>0.01</v>
      </c>
      <c r="M1072" s="83" t="s">
        <v>236</v>
      </c>
    </row>
    <row r="1073" spans="1:13" x14ac:dyDescent="0.25">
      <c r="A1073" s="82">
        <v>3.11619</v>
      </c>
      <c r="B1073" s="90">
        <v>-113.13200000000001</v>
      </c>
      <c r="C1073" s="91">
        <v>37.466999999999999</v>
      </c>
      <c r="D1073" s="88">
        <v>1</v>
      </c>
      <c r="E1073" s="92">
        <v>1986</v>
      </c>
      <c r="F1073" s="83">
        <v>3</v>
      </c>
      <c r="G1073" s="83">
        <v>30</v>
      </c>
      <c r="H1073" s="83">
        <v>3</v>
      </c>
      <c r="I1073" s="83">
        <v>12</v>
      </c>
      <c r="J1073" s="83">
        <v>41.5</v>
      </c>
      <c r="K1073" s="84">
        <v>0.22500000000000001</v>
      </c>
      <c r="L1073" s="89">
        <v>0.01</v>
      </c>
      <c r="M1073" s="83" t="s">
        <v>235</v>
      </c>
    </row>
    <row r="1074" spans="1:13" x14ac:dyDescent="0.25">
      <c r="A1074" s="82">
        <v>2.8003300000000002</v>
      </c>
      <c r="B1074" s="90">
        <v>-112.738</v>
      </c>
      <c r="C1074" s="91">
        <v>41.841999999999999</v>
      </c>
      <c r="D1074" s="88">
        <v>1</v>
      </c>
      <c r="E1074" s="92">
        <v>1986</v>
      </c>
      <c r="F1074" s="83">
        <v>4</v>
      </c>
      <c r="G1074" s="83">
        <v>11</v>
      </c>
      <c r="H1074" s="83">
        <v>1</v>
      </c>
      <c r="I1074" s="83">
        <v>12</v>
      </c>
      <c r="J1074" s="83">
        <v>5.9</v>
      </c>
      <c r="K1074" s="84">
        <v>0.22500000000000001</v>
      </c>
      <c r="L1074" s="89">
        <v>0.01</v>
      </c>
      <c r="M1074" s="83" t="s">
        <v>235</v>
      </c>
    </row>
    <row r="1075" spans="1:13" x14ac:dyDescent="0.25">
      <c r="A1075" s="82">
        <v>2.7414900000000002</v>
      </c>
      <c r="B1075" s="90">
        <v>-108.928</v>
      </c>
      <c r="C1075" s="91">
        <v>41.046999999999997</v>
      </c>
      <c r="D1075" s="88">
        <v>5</v>
      </c>
      <c r="E1075" s="92">
        <v>1986</v>
      </c>
      <c r="F1075" s="83">
        <v>4</v>
      </c>
      <c r="G1075" s="83">
        <v>29</v>
      </c>
      <c r="H1075" s="83">
        <v>7</v>
      </c>
      <c r="I1075" s="83">
        <v>55</v>
      </c>
      <c r="J1075" s="83">
        <v>44.3</v>
      </c>
      <c r="K1075" s="84">
        <v>0.23200000000000001</v>
      </c>
      <c r="L1075" s="89">
        <v>0.01</v>
      </c>
      <c r="M1075" s="83" t="s">
        <v>235</v>
      </c>
    </row>
    <row r="1076" spans="1:13" x14ac:dyDescent="0.25">
      <c r="A1076" s="82">
        <v>2.6331099999999998</v>
      </c>
      <c r="B1076" s="90">
        <v>-111.453</v>
      </c>
      <c r="C1076" s="91">
        <v>39.25</v>
      </c>
      <c r="D1076" s="88">
        <v>1</v>
      </c>
      <c r="E1076" s="92">
        <v>1986</v>
      </c>
      <c r="F1076" s="83">
        <v>4</v>
      </c>
      <c r="G1076" s="83">
        <v>30</v>
      </c>
      <c r="H1076" s="83">
        <v>12</v>
      </c>
      <c r="I1076" s="83">
        <v>41</v>
      </c>
      <c r="J1076" s="83">
        <v>4.0999999999999996</v>
      </c>
      <c r="K1076" s="84">
        <v>0.22500000000000001</v>
      </c>
      <c r="L1076" s="89">
        <v>0.01</v>
      </c>
      <c r="M1076" s="83" t="s">
        <v>235</v>
      </c>
    </row>
    <row r="1077" spans="1:13" x14ac:dyDescent="0.25">
      <c r="A1077" s="82">
        <v>3.3178431899778849</v>
      </c>
      <c r="B1077" s="90">
        <v>-110.30800000000001</v>
      </c>
      <c r="C1077" s="91">
        <v>37.271000000000001</v>
      </c>
      <c r="D1077" s="88">
        <v>9</v>
      </c>
      <c r="E1077" s="92">
        <v>1986</v>
      </c>
      <c r="F1077" s="83">
        <v>5</v>
      </c>
      <c r="G1077" s="83">
        <v>14</v>
      </c>
      <c r="H1077" s="83">
        <v>15</v>
      </c>
      <c r="I1077" s="83">
        <v>2</v>
      </c>
      <c r="J1077" s="83">
        <v>55.6</v>
      </c>
      <c r="K1077" s="84">
        <v>0.16151704475634704</v>
      </c>
      <c r="L1077" s="89">
        <v>0.01</v>
      </c>
      <c r="M1077" s="83" t="s">
        <v>236</v>
      </c>
    </row>
    <row r="1078" spans="1:13" x14ac:dyDescent="0.25">
      <c r="A1078" s="82">
        <v>2.5680800000000001</v>
      </c>
      <c r="B1078" s="90">
        <v>-112.79</v>
      </c>
      <c r="C1078" s="91">
        <v>39.774999999999999</v>
      </c>
      <c r="D1078" s="88">
        <v>1</v>
      </c>
      <c r="E1078" s="92">
        <v>1986</v>
      </c>
      <c r="F1078" s="83">
        <v>5</v>
      </c>
      <c r="G1078" s="83">
        <v>28</v>
      </c>
      <c r="H1078" s="83">
        <v>0</v>
      </c>
      <c r="I1078" s="83">
        <v>17</v>
      </c>
      <c r="J1078" s="83">
        <v>54.4</v>
      </c>
      <c r="K1078" s="84">
        <v>0.22500000000000001</v>
      </c>
      <c r="L1078" s="89">
        <v>0.01</v>
      </c>
      <c r="M1078" s="83" t="s">
        <v>235</v>
      </c>
    </row>
    <row r="1079" spans="1:13" x14ac:dyDescent="0.25">
      <c r="A1079" s="82">
        <v>2.9396800000000001</v>
      </c>
      <c r="B1079" s="90">
        <v>-111.68</v>
      </c>
      <c r="C1079" s="91">
        <v>41.265000000000001</v>
      </c>
      <c r="D1079" s="88">
        <v>11</v>
      </c>
      <c r="E1079" s="92">
        <v>1986</v>
      </c>
      <c r="F1079" s="83">
        <v>6</v>
      </c>
      <c r="G1079" s="83">
        <v>5</v>
      </c>
      <c r="H1079" s="83">
        <v>7</v>
      </c>
      <c r="I1079" s="83">
        <v>41</v>
      </c>
      <c r="J1079" s="83">
        <v>21</v>
      </c>
      <c r="K1079" s="84">
        <v>0.22500000000000001</v>
      </c>
      <c r="L1079" s="89">
        <v>0.01</v>
      </c>
      <c r="M1079" s="83" t="s">
        <v>235</v>
      </c>
    </row>
    <row r="1080" spans="1:13" x14ac:dyDescent="0.25">
      <c r="A1080" s="82">
        <v>3.4552226446885665</v>
      </c>
      <c r="B1080" s="90">
        <v>-111.669</v>
      </c>
      <c r="C1080" s="91">
        <v>41.27</v>
      </c>
      <c r="D1080" s="88">
        <v>7</v>
      </c>
      <c r="E1080" s="92">
        <v>1986</v>
      </c>
      <c r="F1080" s="83">
        <v>6</v>
      </c>
      <c r="G1080" s="83">
        <v>5</v>
      </c>
      <c r="H1080" s="83">
        <v>8</v>
      </c>
      <c r="I1080" s="83">
        <v>5</v>
      </c>
      <c r="J1080" s="83">
        <v>41.9</v>
      </c>
      <c r="K1080" s="84">
        <v>0.15312959783241839</v>
      </c>
      <c r="L1080" s="89">
        <v>0.01</v>
      </c>
      <c r="M1080" s="83" t="s">
        <v>236</v>
      </c>
    </row>
    <row r="1081" spans="1:13" x14ac:dyDescent="0.25">
      <c r="A1081" s="82">
        <v>3.5537810697899053</v>
      </c>
      <c r="B1081" s="90">
        <v>-111.15300000000001</v>
      </c>
      <c r="C1081" s="91">
        <v>42.792999999999999</v>
      </c>
      <c r="D1081" s="88">
        <v>5</v>
      </c>
      <c r="E1081" s="92">
        <v>1986</v>
      </c>
      <c r="F1081" s="83">
        <v>6</v>
      </c>
      <c r="G1081" s="83">
        <v>21</v>
      </c>
      <c r="H1081" s="83">
        <v>20</v>
      </c>
      <c r="I1081" s="83">
        <v>30</v>
      </c>
      <c r="J1081" s="83">
        <v>53.5</v>
      </c>
      <c r="K1081" s="84">
        <v>0.16083765575665815</v>
      </c>
      <c r="L1081" s="89">
        <v>0.01</v>
      </c>
      <c r="M1081" s="83" t="s">
        <v>236</v>
      </c>
    </row>
    <row r="1082" spans="1:13" x14ac:dyDescent="0.25">
      <c r="A1082" s="82">
        <v>2.8281999999999998</v>
      </c>
      <c r="B1082" s="90">
        <v>-111.383</v>
      </c>
      <c r="C1082" s="91">
        <v>40.323</v>
      </c>
      <c r="D1082" s="88">
        <v>5</v>
      </c>
      <c r="E1082" s="92">
        <v>1986</v>
      </c>
      <c r="F1082" s="83">
        <v>6</v>
      </c>
      <c r="G1082" s="83">
        <v>28</v>
      </c>
      <c r="H1082" s="83">
        <v>21</v>
      </c>
      <c r="I1082" s="83">
        <v>16</v>
      </c>
      <c r="J1082" s="83">
        <v>24</v>
      </c>
      <c r="K1082" s="84">
        <v>0.22500000000000001</v>
      </c>
      <c r="L1082" s="89">
        <v>0.01</v>
      </c>
      <c r="M1082" s="83" t="s">
        <v>235</v>
      </c>
    </row>
    <row r="1083" spans="1:13" x14ac:dyDescent="0.25">
      <c r="A1083" s="82">
        <v>3.1441240304274323</v>
      </c>
      <c r="B1083" s="90">
        <v>-111.09</v>
      </c>
      <c r="C1083" s="91">
        <v>43.247999999999998</v>
      </c>
      <c r="D1083" s="88">
        <v>5</v>
      </c>
      <c r="E1083" s="92">
        <v>1986</v>
      </c>
      <c r="F1083" s="83">
        <v>7</v>
      </c>
      <c r="G1083" s="83">
        <v>7</v>
      </c>
      <c r="H1083" s="83">
        <v>11</v>
      </c>
      <c r="I1083" s="83">
        <v>53</v>
      </c>
      <c r="J1083" s="83">
        <v>17.2</v>
      </c>
      <c r="K1083" s="84">
        <v>0.16083765575665815</v>
      </c>
      <c r="L1083" s="89">
        <v>0.01</v>
      </c>
      <c r="M1083" s="83" t="s">
        <v>236</v>
      </c>
    </row>
    <row r="1084" spans="1:13" x14ac:dyDescent="0.25">
      <c r="A1084" s="82">
        <v>3.4520083073078736</v>
      </c>
      <c r="B1084" s="90">
        <v>-111.23</v>
      </c>
      <c r="C1084" s="91">
        <v>42.453000000000003</v>
      </c>
      <c r="D1084" s="88">
        <v>1</v>
      </c>
      <c r="E1084" s="92">
        <v>1986</v>
      </c>
      <c r="F1084" s="83">
        <v>7</v>
      </c>
      <c r="G1084" s="83">
        <v>30</v>
      </c>
      <c r="H1084" s="83">
        <v>8</v>
      </c>
      <c r="I1084" s="83">
        <v>19</v>
      </c>
      <c r="J1084" s="83">
        <v>6.5</v>
      </c>
      <c r="K1084" s="84">
        <v>0.16151704475634704</v>
      </c>
      <c r="L1084" s="89">
        <v>0.01</v>
      </c>
      <c r="M1084" s="83" t="s">
        <v>236</v>
      </c>
    </row>
    <row r="1085" spans="1:13" x14ac:dyDescent="0.25">
      <c r="A1085" s="82">
        <v>2.8374899999999998</v>
      </c>
      <c r="B1085" s="90">
        <v>-112.556</v>
      </c>
      <c r="C1085" s="91">
        <v>38.22</v>
      </c>
      <c r="D1085" s="88">
        <v>2</v>
      </c>
      <c r="E1085" s="92">
        <v>1986</v>
      </c>
      <c r="F1085" s="83">
        <v>7</v>
      </c>
      <c r="G1085" s="83">
        <v>31</v>
      </c>
      <c r="H1085" s="83">
        <v>3</v>
      </c>
      <c r="I1085" s="83">
        <v>33</v>
      </c>
      <c r="J1085" s="83">
        <v>28.6</v>
      </c>
      <c r="K1085" s="84">
        <v>0.22500000000000001</v>
      </c>
      <c r="L1085" s="89">
        <v>0.01</v>
      </c>
      <c r="M1085" s="83" t="s">
        <v>235</v>
      </c>
    </row>
    <row r="1086" spans="1:13" x14ac:dyDescent="0.25">
      <c r="A1086" s="82">
        <v>2.6238200000000003</v>
      </c>
      <c r="B1086" s="90">
        <v>-112.54900000000001</v>
      </c>
      <c r="C1086" s="91">
        <v>38.250999999999998</v>
      </c>
      <c r="D1086" s="88">
        <v>1</v>
      </c>
      <c r="E1086" s="92">
        <v>1986</v>
      </c>
      <c r="F1086" s="83">
        <v>7</v>
      </c>
      <c r="G1086" s="83">
        <v>31</v>
      </c>
      <c r="H1086" s="83">
        <v>3</v>
      </c>
      <c r="I1086" s="83">
        <v>35</v>
      </c>
      <c r="J1086" s="83">
        <v>59.7</v>
      </c>
      <c r="K1086" s="84">
        <v>0.22500000000000001</v>
      </c>
      <c r="L1086" s="89">
        <v>0.01</v>
      </c>
      <c r="M1086" s="83" t="s">
        <v>235</v>
      </c>
    </row>
    <row r="1087" spans="1:13" x14ac:dyDescent="0.25">
      <c r="A1087" s="82">
        <v>2.5495000000000001</v>
      </c>
      <c r="B1087" s="90">
        <v>-112.065</v>
      </c>
      <c r="C1087" s="91">
        <v>42.151000000000003</v>
      </c>
      <c r="D1087" s="88">
        <v>13</v>
      </c>
      <c r="E1087" s="92">
        <v>1986</v>
      </c>
      <c r="F1087" s="83">
        <v>8</v>
      </c>
      <c r="G1087" s="83">
        <v>3</v>
      </c>
      <c r="H1087" s="83">
        <v>7</v>
      </c>
      <c r="I1087" s="83">
        <v>35</v>
      </c>
      <c r="J1087" s="83">
        <v>4.8</v>
      </c>
      <c r="K1087" s="84">
        <v>0.22500000000000001</v>
      </c>
      <c r="L1087" s="89">
        <v>0.01</v>
      </c>
      <c r="M1087" s="83" t="s">
        <v>235</v>
      </c>
    </row>
    <row r="1088" spans="1:13" x14ac:dyDescent="0.25">
      <c r="A1088" s="82">
        <v>2.8746499999999999</v>
      </c>
      <c r="B1088" s="90">
        <v>-112.345</v>
      </c>
      <c r="C1088" s="91">
        <v>36.799999999999997</v>
      </c>
      <c r="D1088" s="88">
        <v>0</v>
      </c>
      <c r="E1088" s="92">
        <v>1986</v>
      </c>
      <c r="F1088" s="83">
        <v>8</v>
      </c>
      <c r="G1088" s="83">
        <v>6</v>
      </c>
      <c r="H1088" s="83">
        <v>5</v>
      </c>
      <c r="I1088" s="83">
        <v>31</v>
      </c>
      <c r="J1088" s="83">
        <v>7.9</v>
      </c>
      <c r="K1088" s="84">
        <v>0.22500000000000001</v>
      </c>
      <c r="L1088" s="89">
        <v>0.01</v>
      </c>
      <c r="M1088" s="83" t="s">
        <v>235</v>
      </c>
    </row>
    <row r="1089" spans="1:13" x14ac:dyDescent="0.25">
      <c r="A1089" s="82">
        <v>3.5526625751323619</v>
      </c>
      <c r="B1089" s="90">
        <v>-110.529</v>
      </c>
      <c r="C1089" s="91">
        <v>37.453000000000003</v>
      </c>
      <c r="D1089" s="88">
        <v>0</v>
      </c>
      <c r="E1089" s="92">
        <v>1986</v>
      </c>
      <c r="F1089" s="83">
        <v>8</v>
      </c>
      <c r="G1089" s="83">
        <v>22</v>
      </c>
      <c r="H1089" s="83">
        <v>13</v>
      </c>
      <c r="I1089" s="83">
        <v>26</v>
      </c>
      <c r="J1089" s="83">
        <v>33</v>
      </c>
      <c r="K1089" s="84">
        <v>0.16151704475634704</v>
      </c>
      <c r="L1089" s="89">
        <v>0.01</v>
      </c>
      <c r="M1089" s="83" t="s">
        <v>236</v>
      </c>
    </row>
    <row r="1090" spans="1:13" x14ac:dyDescent="0.25">
      <c r="A1090" s="82">
        <v>2.52163</v>
      </c>
      <c r="B1090" s="90">
        <v>-111.92400000000001</v>
      </c>
      <c r="C1090" s="91">
        <v>41.497</v>
      </c>
      <c r="D1090" s="88">
        <v>18</v>
      </c>
      <c r="E1090" s="92">
        <v>1986</v>
      </c>
      <c r="F1090" s="83">
        <v>8</v>
      </c>
      <c r="G1090" s="83">
        <v>25</v>
      </c>
      <c r="H1090" s="83">
        <v>5</v>
      </c>
      <c r="I1090" s="83">
        <v>29</v>
      </c>
      <c r="J1090" s="83">
        <v>25.7</v>
      </c>
      <c r="K1090" s="84">
        <v>0.22500000000000001</v>
      </c>
      <c r="L1090" s="89">
        <v>0.01</v>
      </c>
      <c r="M1090" s="83" t="s">
        <v>235</v>
      </c>
    </row>
    <row r="1091" spans="1:13" x14ac:dyDescent="0.25">
      <c r="A1091" s="82">
        <v>3.2369600000000003</v>
      </c>
      <c r="B1091" s="90">
        <v>-111.654</v>
      </c>
      <c r="C1091" s="91">
        <v>42.106000000000002</v>
      </c>
      <c r="D1091" s="88">
        <v>0</v>
      </c>
      <c r="E1091" s="92">
        <v>1986</v>
      </c>
      <c r="F1091" s="83">
        <v>8</v>
      </c>
      <c r="G1091" s="83">
        <v>29</v>
      </c>
      <c r="H1091" s="83">
        <v>8</v>
      </c>
      <c r="I1091" s="83">
        <v>26</v>
      </c>
      <c r="J1091" s="83">
        <v>23.9</v>
      </c>
      <c r="K1091" s="84">
        <v>0.22500000000000001</v>
      </c>
      <c r="L1091" s="89">
        <v>0.01</v>
      </c>
      <c r="M1091" s="83" t="s">
        <v>235</v>
      </c>
    </row>
    <row r="1092" spans="1:13" x14ac:dyDescent="0.25">
      <c r="A1092" s="82">
        <v>2.8467799999999999</v>
      </c>
      <c r="B1092" s="90">
        <v>-111.657</v>
      </c>
      <c r="C1092" s="91">
        <v>42.098999999999997</v>
      </c>
      <c r="D1092" s="88">
        <v>0</v>
      </c>
      <c r="E1092" s="92">
        <v>1986</v>
      </c>
      <c r="F1092" s="83">
        <v>8</v>
      </c>
      <c r="G1092" s="83">
        <v>29</v>
      </c>
      <c r="H1092" s="83">
        <v>9</v>
      </c>
      <c r="I1092" s="83">
        <v>37</v>
      </c>
      <c r="J1092" s="83">
        <v>34.4</v>
      </c>
      <c r="K1092" s="84">
        <v>0.22500000000000001</v>
      </c>
      <c r="L1092" s="89">
        <v>0.01</v>
      </c>
      <c r="M1092" s="83" t="s">
        <v>235</v>
      </c>
    </row>
    <row r="1093" spans="1:13" x14ac:dyDescent="0.25">
      <c r="A1093" s="82">
        <v>3.2276699999999998</v>
      </c>
      <c r="B1093" s="90">
        <v>-111.47499999999999</v>
      </c>
      <c r="C1093" s="91">
        <v>41.293999999999997</v>
      </c>
      <c r="D1093" s="88">
        <v>7</v>
      </c>
      <c r="E1093" s="92">
        <v>1986</v>
      </c>
      <c r="F1093" s="83">
        <v>9</v>
      </c>
      <c r="G1093" s="83">
        <v>14</v>
      </c>
      <c r="H1093" s="83">
        <v>3</v>
      </c>
      <c r="I1093" s="83">
        <v>40</v>
      </c>
      <c r="J1093" s="83">
        <v>25.6</v>
      </c>
      <c r="K1093" s="84">
        <v>0.22500000000000001</v>
      </c>
      <c r="L1093" s="89">
        <v>0.01</v>
      </c>
      <c r="M1093" s="83" t="s">
        <v>235</v>
      </c>
    </row>
    <row r="1094" spans="1:13" x14ac:dyDescent="0.25">
      <c r="A1094" s="82">
        <v>3.3873966896061756</v>
      </c>
      <c r="B1094" s="90">
        <v>-111.702</v>
      </c>
      <c r="C1094" s="91">
        <v>41.466999999999999</v>
      </c>
      <c r="D1094" s="88">
        <v>12</v>
      </c>
      <c r="E1094" s="92">
        <v>1986</v>
      </c>
      <c r="F1094" s="83">
        <v>9</v>
      </c>
      <c r="G1094" s="83">
        <v>19</v>
      </c>
      <c r="H1094" s="83">
        <v>10</v>
      </c>
      <c r="I1094" s="83">
        <v>41</v>
      </c>
      <c r="J1094" s="83">
        <v>28.1</v>
      </c>
      <c r="K1094" s="84">
        <v>0.15312959783241839</v>
      </c>
      <c r="L1094" s="89">
        <v>0.01</v>
      </c>
      <c r="M1094" s="83" t="s">
        <v>236</v>
      </c>
    </row>
    <row r="1095" spans="1:13" x14ac:dyDescent="0.25">
      <c r="A1095" s="82">
        <v>2.6331099999999998</v>
      </c>
      <c r="B1095" s="90">
        <v>-112.56100000000001</v>
      </c>
      <c r="C1095" s="91">
        <v>38.597999999999999</v>
      </c>
      <c r="D1095" s="88">
        <v>0</v>
      </c>
      <c r="E1095" s="92">
        <v>1986</v>
      </c>
      <c r="F1095" s="83">
        <v>9</v>
      </c>
      <c r="G1095" s="83">
        <v>23</v>
      </c>
      <c r="H1095" s="83">
        <v>15</v>
      </c>
      <c r="I1095" s="83">
        <v>33</v>
      </c>
      <c r="J1095" s="83">
        <v>21.4</v>
      </c>
      <c r="K1095" s="84">
        <v>0.22500000000000001</v>
      </c>
      <c r="L1095" s="89">
        <v>0.01</v>
      </c>
      <c r="M1095" s="83" t="s">
        <v>235</v>
      </c>
    </row>
    <row r="1096" spans="1:13" x14ac:dyDescent="0.25">
      <c r="A1096" s="82">
        <v>2.8003300000000002</v>
      </c>
      <c r="B1096" s="90">
        <v>-112.563</v>
      </c>
      <c r="C1096" s="91">
        <v>38.584000000000003</v>
      </c>
      <c r="D1096" s="88">
        <v>0</v>
      </c>
      <c r="E1096" s="92">
        <v>1986</v>
      </c>
      <c r="F1096" s="83">
        <v>9</v>
      </c>
      <c r="G1096" s="83">
        <v>24</v>
      </c>
      <c r="H1096" s="83">
        <v>2</v>
      </c>
      <c r="I1096" s="83">
        <v>38</v>
      </c>
      <c r="J1096" s="83">
        <v>35.700000000000003</v>
      </c>
      <c r="K1096" s="84">
        <v>0.22500000000000001</v>
      </c>
      <c r="L1096" s="89">
        <v>0.01</v>
      </c>
      <c r="M1096" s="83" t="s">
        <v>235</v>
      </c>
    </row>
    <row r="1097" spans="1:13" x14ac:dyDescent="0.25">
      <c r="A1097" s="82">
        <v>2.8189100000000002</v>
      </c>
      <c r="B1097" s="90">
        <v>-112.551</v>
      </c>
      <c r="C1097" s="91">
        <v>38.572000000000003</v>
      </c>
      <c r="D1097" s="88">
        <v>0</v>
      </c>
      <c r="E1097" s="92">
        <v>1986</v>
      </c>
      <c r="F1097" s="83">
        <v>9</v>
      </c>
      <c r="G1097" s="83">
        <v>24</v>
      </c>
      <c r="H1097" s="83">
        <v>9</v>
      </c>
      <c r="I1097" s="83">
        <v>27</v>
      </c>
      <c r="J1097" s="83">
        <v>39.4</v>
      </c>
      <c r="K1097" s="84">
        <v>0.22500000000000001</v>
      </c>
      <c r="L1097" s="89">
        <v>0.01</v>
      </c>
      <c r="M1097" s="83" t="s">
        <v>235</v>
      </c>
    </row>
    <row r="1098" spans="1:13" x14ac:dyDescent="0.25">
      <c r="A1098" s="82">
        <v>2.8467799999999999</v>
      </c>
      <c r="B1098" s="90">
        <v>-109.45</v>
      </c>
      <c r="C1098" s="91">
        <v>40.704999999999998</v>
      </c>
      <c r="D1098" s="88">
        <v>7</v>
      </c>
      <c r="E1098" s="92">
        <v>1986</v>
      </c>
      <c r="F1098" s="83">
        <v>9</v>
      </c>
      <c r="G1098" s="83">
        <v>24</v>
      </c>
      <c r="H1098" s="83">
        <v>17</v>
      </c>
      <c r="I1098" s="83">
        <v>28</v>
      </c>
      <c r="J1098" s="83">
        <v>8.3000000000000007</v>
      </c>
      <c r="K1098" s="84">
        <v>0.22500000000000001</v>
      </c>
      <c r="L1098" s="89">
        <v>0.01</v>
      </c>
      <c r="M1098" s="83" t="s">
        <v>235</v>
      </c>
    </row>
    <row r="1099" spans="1:13" x14ac:dyDescent="0.25">
      <c r="A1099" s="82">
        <v>2.8964016466409452</v>
      </c>
      <c r="B1099" s="90">
        <v>-112.55</v>
      </c>
      <c r="C1099" s="91">
        <v>38.610999999999997</v>
      </c>
      <c r="D1099" s="88">
        <v>2</v>
      </c>
      <c r="E1099" s="92">
        <v>1986</v>
      </c>
      <c r="F1099" s="83">
        <v>9</v>
      </c>
      <c r="G1099" s="83">
        <v>25</v>
      </c>
      <c r="H1099" s="83">
        <v>12</v>
      </c>
      <c r="I1099" s="83">
        <v>45</v>
      </c>
      <c r="J1099" s="83">
        <v>31.4</v>
      </c>
      <c r="K1099" s="84">
        <v>0.16151704475634704</v>
      </c>
      <c r="L1099" s="89">
        <v>0.01</v>
      </c>
      <c r="M1099" s="83" t="s">
        <v>236</v>
      </c>
    </row>
    <row r="1100" spans="1:13" x14ac:dyDescent="0.25">
      <c r="A1100" s="82">
        <v>3.0418699999999999</v>
      </c>
      <c r="B1100" s="90">
        <v>-112.553</v>
      </c>
      <c r="C1100" s="91">
        <v>38.603000000000002</v>
      </c>
      <c r="D1100" s="88">
        <v>0</v>
      </c>
      <c r="E1100" s="92">
        <v>1986</v>
      </c>
      <c r="F1100" s="83">
        <v>9</v>
      </c>
      <c r="G1100" s="83">
        <v>25</v>
      </c>
      <c r="H1100" s="83">
        <v>22</v>
      </c>
      <c r="I1100" s="83">
        <v>31</v>
      </c>
      <c r="J1100" s="83">
        <v>14.9</v>
      </c>
      <c r="K1100" s="84">
        <v>0.22500000000000001</v>
      </c>
      <c r="L1100" s="89">
        <v>0.01</v>
      </c>
      <c r="M1100" s="83" t="s">
        <v>235</v>
      </c>
    </row>
    <row r="1101" spans="1:13" x14ac:dyDescent="0.25">
      <c r="A1101" s="82">
        <v>2.6052400000000002</v>
      </c>
      <c r="B1101" s="90">
        <v>-112.556</v>
      </c>
      <c r="C1101" s="91">
        <v>38.591000000000001</v>
      </c>
      <c r="D1101" s="88">
        <v>0</v>
      </c>
      <c r="E1101" s="92">
        <v>1986</v>
      </c>
      <c r="F1101" s="83">
        <v>9</v>
      </c>
      <c r="G1101" s="83">
        <v>26</v>
      </c>
      <c r="H1101" s="83">
        <v>16</v>
      </c>
      <c r="I1101" s="83">
        <v>28</v>
      </c>
      <c r="J1101" s="83">
        <v>11.7</v>
      </c>
      <c r="K1101" s="84">
        <v>0.22500000000000001</v>
      </c>
      <c r="L1101" s="89">
        <v>0.01</v>
      </c>
      <c r="M1101" s="83" t="s">
        <v>235</v>
      </c>
    </row>
    <row r="1102" spans="1:13" x14ac:dyDescent="0.25">
      <c r="A1102" s="82">
        <v>2.7910399999999997</v>
      </c>
      <c r="B1102" s="90">
        <v>-112.527</v>
      </c>
      <c r="C1102" s="91">
        <v>38.603999999999999</v>
      </c>
      <c r="D1102" s="88">
        <v>1</v>
      </c>
      <c r="E1102" s="92">
        <v>1986</v>
      </c>
      <c r="F1102" s="83">
        <v>9</v>
      </c>
      <c r="G1102" s="83">
        <v>27</v>
      </c>
      <c r="H1102" s="83">
        <v>22</v>
      </c>
      <c r="I1102" s="83">
        <v>38</v>
      </c>
      <c r="J1102" s="83">
        <v>16.399999999999999</v>
      </c>
      <c r="K1102" s="84">
        <v>0.22500000000000001</v>
      </c>
      <c r="L1102" s="89">
        <v>0.01</v>
      </c>
      <c r="M1102" s="83" t="s">
        <v>235</v>
      </c>
    </row>
    <row r="1103" spans="1:13" x14ac:dyDescent="0.25">
      <c r="A1103" s="82">
        <v>2.6331099999999998</v>
      </c>
      <c r="B1103" s="90">
        <v>-111.822</v>
      </c>
      <c r="C1103" s="91">
        <v>40.817999999999998</v>
      </c>
      <c r="D1103" s="88">
        <v>5</v>
      </c>
      <c r="E1103" s="92">
        <v>1986</v>
      </c>
      <c r="F1103" s="83">
        <v>10</v>
      </c>
      <c r="G1103" s="83">
        <v>1</v>
      </c>
      <c r="H1103" s="83">
        <v>11</v>
      </c>
      <c r="I1103" s="83">
        <v>51</v>
      </c>
      <c r="J1103" s="83">
        <v>46.7</v>
      </c>
      <c r="K1103" s="84">
        <v>0.22500000000000001</v>
      </c>
      <c r="L1103" s="89">
        <v>0.01</v>
      </c>
      <c r="M1103" s="83" t="s">
        <v>235</v>
      </c>
    </row>
    <row r="1104" spans="1:13" x14ac:dyDescent="0.25">
      <c r="A1104" s="82">
        <v>2.9582600000000001</v>
      </c>
      <c r="B1104" s="90">
        <v>-112.56</v>
      </c>
      <c r="C1104" s="91">
        <v>38.619</v>
      </c>
      <c r="D1104" s="88">
        <v>1</v>
      </c>
      <c r="E1104" s="92">
        <v>1986</v>
      </c>
      <c r="F1104" s="83">
        <v>10</v>
      </c>
      <c r="G1104" s="83">
        <v>5</v>
      </c>
      <c r="H1104" s="83">
        <v>8</v>
      </c>
      <c r="I1104" s="83">
        <v>19</v>
      </c>
      <c r="J1104" s="83">
        <v>28.8</v>
      </c>
      <c r="K1104" s="84">
        <v>0.22500000000000001</v>
      </c>
      <c r="L1104" s="89">
        <v>0.01</v>
      </c>
      <c r="M1104" s="83" t="s">
        <v>235</v>
      </c>
    </row>
    <row r="1105" spans="1:13" x14ac:dyDescent="0.25">
      <c r="A1105" s="82">
        <v>2.6795599999999999</v>
      </c>
      <c r="B1105" s="90">
        <v>-112.57599999999999</v>
      </c>
      <c r="C1105" s="91">
        <v>38.659999999999997</v>
      </c>
      <c r="D1105" s="88">
        <v>4</v>
      </c>
      <c r="E1105" s="92">
        <v>1986</v>
      </c>
      <c r="F1105" s="83">
        <v>10</v>
      </c>
      <c r="G1105" s="83">
        <v>5</v>
      </c>
      <c r="H1105" s="83">
        <v>8</v>
      </c>
      <c r="I1105" s="83">
        <v>45</v>
      </c>
      <c r="J1105" s="83">
        <v>0.4</v>
      </c>
      <c r="K1105" s="84">
        <v>0.22500000000000001</v>
      </c>
      <c r="L1105" s="89">
        <v>0.01</v>
      </c>
      <c r="M1105" s="83" t="s">
        <v>235</v>
      </c>
    </row>
    <row r="1106" spans="1:13" x14ac:dyDescent="0.25">
      <c r="A1106" s="82">
        <v>2.8560699999999999</v>
      </c>
      <c r="B1106" s="90">
        <v>-112.55200000000001</v>
      </c>
      <c r="C1106" s="91">
        <v>38.612000000000002</v>
      </c>
      <c r="D1106" s="88">
        <v>0</v>
      </c>
      <c r="E1106" s="92">
        <v>1986</v>
      </c>
      <c r="F1106" s="83">
        <v>10</v>
      </c>
      <c r="G1106" s="83">
        <v>5</v>
      </c>
      <c r="H1106" s="83">
        <v>10</v>
      </c>
      <c r="I1106" s="83">
        <v>7</v>
      </c>
      <c r="J1106" s="83">
        <v>10.8</v>
      </c>
      <c r="K1106" s="84">
        <v>0.22500000000000001</v>
      </c>
      <c r="L1106" s="89">
        <v>0.01</v>
      </c>
      <c r="M1106" s="83" t="s">
        <v>235</v>
      </c>
    </row>
    <row r="1107" spans="1:13" x14ac:dyDescent="0.25">
      <c r="A1107" s="82">
        <v>3.4599199999999999</v>
      </c>
      <c r="B1107" s="90">
        <v>-112.56</v>
      </c>
      <c r="C1107" s="91">
        <v>38.633000000000003</v>
      </c>
      <c r="D1107" s="88">
        <v>0</v>
      </c>
      <c r="E1107" s="92">
        <v>1986</v>
      </c>
      <c r="F1107" s="83">
        <v>10</v>
      </c>
      <c r="G1107" s="83">
        <v>5</v>
      </c>
      <c r="H1107" s="83">
        <v>15</v>
      </c>
      <c r="I1107" s="83">
        <v>47</v>
      </c>
      <c r="J1107" s="83">
        <v>33.200000000000003</v>
      </c>
      <c r="K1107" s="84">
        <v>0.22500000000000001</v>
      </c>
      <c r="L1107" s="89">
        <v>0.01</v>
      </c>
      <c r="M1107" s="83" t="s">
        <v>235</v>
      </c>
    </row>
    <row r="1108" spans="1:13" x14ac:dyDescent="0.25">
      <c r="A1108" s="82">
        <v>2.9582600000000001</v>
      </c>
      <c r="B1108" s="90">
        <v>-112.55500000000001</v>
      </c>
      <c r="C1108" s="91">
        <v>38.621000000000002</v>
      </c>
      <c r="D1108" s="88">
        <v>1</v>
      </c>
      <c r="E1108" s="92">
        <v>1986</v>
      </c>
      <c r="F1108" s="83">
        <v>10</v>
      </c>
      <c r="G1108" s="83">
        <v>5</v>
      </c>
      <c r="H1108" s="83">
        <v>15</v>
      </c>
      <c r="I1108" s="83">
        <v>59</v>
      </c>
      <c r="J1108" s="83">
        <v>48.5</v>
      </c>
      <c r="K1108" s="84">
        <v>0.22500000000000001</v>
      </c>
      <c r="L1108" s="89">
        <v>0.01</v>
      </c>
      <c r="M1108" s="83" t="s">
        <v>235</v>
      </c>
    </row>
    <row r="1109" spans="1:13" x14ac:dyDescent="0.25">
      <c r="A1109" s="82">
        <v>2.5402100000000001</v>
      </c>
      <c r="B1109" s="90">
        <v>-112.56100000000001</v>
      </c>
      <c r="C1109" s="91">
        <v>38.616999999999997</v>
      </c>
      <c r="D1109" s="88">
        <v>1</v>
      </c>
      <c r="E1109" s="92">
        <v>1986</v>
      </c>
      <c r="F1109" s="83">
        <v>10</v>
      </c>
      <c r="G1109" s="83">
        <v>5</v>
      </c>
      <c r="H1109" s="83">
        <v>16</v>
      </c>
      <c r="I1109" s="83">
        <v>51</v>
      </c>
      <c r="J1109" s="83">
        <v>14.5</v>
      </c>
      <c r="K1109" s="84">
        <v>0.22500000000000001</v>
      </c>
      <c r="L1109" s="89">
        <v>0.01</v>
      </c>
      <c r="M1109" s="83" t="s">
        <v>235</v>
      </c>
    </row>
    <row r="1110" spans="1:13" x14ac:dyDescent="0.25">
      <c r="A1110" s="82">
        <v>2.6423999999999999</v>
      </c>
      <c r="B1110" s="90">
        <v>-112.553</v>
      </c>
      <c r="C1110" s="91">
        <v>38.597999999999999</v>
      </c>
      <c r="D1110" s="88">
        <v>1</v>
      </c>
      <c r="E1110" s="92">
        <v>1986</v>
      </c>
      <c r="F1110" s="83">
        <v>10</v>
      </c>
      <c r="G1110" s="83">
        <v>5</v>
      </c>
      <c r="H1110" s="83">
        <v>23</v>
      </c>
      <c r="I1110" s="83">
        <v>45</v>
      </c>
      <c r="J1110" s="83">
        <v>29.2</v>
      </c>
      <c r="K1110" s="84">
        <v>0.22500000000000001</v>
      </c>
      <c r="L1110" s="89">
        <v>0.01</v>
      </c>
      <c r="M1110" s="83" t="s">
        <v>235</v>
      </c>
    </row>
    <row r="1111" spans="1:13" x14ac:dyDescent="0.25">
      <c r="A1111" s="82">
        <v>2.50305</v>
      </c>
      <c r="B1111" s="90">
        <v>-112.65600000000001</v>
      </c>
      <c r="C1111" s="91">
        <v>41.832999999999998</v>
      </c>
      <c r="D1111" s="88">
        <v>3</v>
      </c>
      <c r="E1111" s="92">
        <v>1986</v>
      </c>
      <c r="F1111" s="83">
        <v>10</v>
      </c>
      <c r="G1111" s="83">
        <v>6</v>
      </c>
      <c r="H1111" s="83">
        <v>21</v>
      </c>
      <c r="I1111" s="83">
        <v>45</v>
      </c>
      <c r="J1111" s="83">
        <v>49</v>
      </c>
      <c r="K1111" s="84">
        <v>0.22500000000000001</v>
      </c>
      <c r="L1111" s="89">
        <v>0.01</v>
      </c>
      <c r="M1111" s="83" t="s">
        <v>235</v>
      </c>
    </row>
    <row r="1112" spans="1:13" x14ac:dyDescent="0.25">
      <c r="A1112" s="82">
        <v>3.4998809494585883</v>
      </c>
      <c r="B1112" s="90">
        <v>-111.46</v>
      </c>
      <c r="C1112" s="91">
        <v>42.021000000000001</v>
      </c>
      <c r="D1112" s="88">
        <v>0</v>
      </c>
      <c r="E1112" s="92">
        <v>1986</v>
      </c>
      <c r="F1112" s="83">
        <v>10</v>
      </c>
      <c r="G1112" s="83">
        <v>18</v>
      </c>
      <c r="H1112" s="83">
        <v>21</v>
      </c>
      <c r="I1112" s="83">
        <v>21</v>
      </c>
      <c r="J1112" s="83">
        <v>28.8</v>
      </c>
      <c r="K1112" s="84">
        <v>0.16151704475634704</v>
      </c>
      <c r="L1112" s="89">
        <v>0.01</v>
      </c>
      <c r="M1112" s="83" t="s">
        <v>236</v>
      </c>
    </row>
    <row r="1113" spans="1:13" x14ac:dyDescent="0.25">
      <c r="A1113" s="82">
        <v>2.68885</v>
      </c>
      <c r="B1113" s="90">
        <v>-111.98</v>
      </c>
      <c r="C1113" s="91">
        <v>39.222000000000001</v>
      </c>
      <c r="D1113" s="88">
        <v>0</v>
      </c>
      <c r="E1113" s="92">
        <v>1986</v>
      </c>
      <c r="F1113" s="83">
        <v>10</v>
      </c>
      <c r="G1113" s="83">
        <v>21</v>
      </c>
      <c r="H1113" s="83">
        <v>8</v>
      </c>
      <c r="I1113" s="83">
        <v>54</v>
      </c>
      <c r="J1113" s="83">
        <v>59.4</v>
      </c>
      <c r="K1113" s="84">
        <v>0.22500000000000001</v>
      </c>
      <c r="L1113" s="89">
        <v>0.01</v>
      </c>
      <c r="M1113" s="83" t="s">
        <v>235</v>
      </c>
    </row>
    <row r="1114" spans="1:13" x14ac:dyDescent="0.25">
      <c r="A1114" s="82">
        <v>2.9396800000000001</v>
      </c>
      <c r="B1114" s="90">
        <v>-112.322</v>
      </c>
      <c r="C1114" s="91">
        <v>41.83</v>
      </c>
      <c r="D1114" s="88">
        <v>2</v>
      </c>
      <c r="E1114" s="92">
        <v>1986</v>
      </c>
      <c r="F1114" s="83">
        <v>10</v>
      </c>
      <c r="G1114" s="83">
        <v>25</v>
      </c>
      <c r="H1114" s="83">
        <v>10</v>
      </c>
      <c r="I1114" s="83">
        <v>3</v>
      </c>
      <c r="J1114" s="83">
        <v>25.1</v>
      </c>
      <c r="K1114" s="84">
        <v>0.22500000000000001</v>
      </c>
      <c r="L1114" s="89">
        <v>0.01</v>
      </c>
      <c r="M1114" s="83" t="s">
        <v>235</v>
      </c>
    </row>
    <row r="1115" spans="1:13" x14ac:dyDescent="0.25">
      <c r="A1115" s="82">
        <v>2.8003300000000002</v>
      </c>
      <c r="B1115" s="90">
        <v>-112.328</v>
      </c>
      <c r="C1115" s="91">
        <v>41.828000000000003</v>
      </c>
      <c r="D1115" s="88">
        <v>2</v>
      </c>
      <c r="E1115" s="92">
        <v>1986</v>
      </c>
      <c r="F1115" s="83">
        <v>10</v>
      </c>
      <c r="G1115" s="83">
        <v>26</v>
      </c>
      <c r="H1115" s="83">
        <v>12</v>
      </c>
      <c r="I1115" s="83">
        <v>38</v>
      </c>
      <c r="J1115" s="83">
        <v>57.7</v>
      </c>
      <c r="K1115" s="84">
        <v>0.22500000000000001</v>
      </c>
      <c r="L1115" s="89">
        <v>0.01</v>
      </c>
      <c r="M1115" s="83" t="s">
        <v>235</v>
      </c>
    </row>
    <row r="1116" spans="1:13" x14ac:dyDescent="0.25">
      <c r="A1116" s="82">
        <v>3.2741199999999999</v>
      </c>
      <c r="B1116" s="90">
        <v>-112.322</v>
      </c>
      <c r="C1116" s="91">
        <v>41.826999999999998</v>
      </c>
      <c r="D1116" s="88">
        <v>0</v>
      </c>
      <c r="E1116" s="92">
        <v>1986</v>
      </c>
      <c r="F1116" s="83">
        <v>10</v>
      </c>
      <c r="G1116" s="83">
        <v>26</v>
      </c>
      <c r="H1116" s="83">
        <v>14</v>
      </c>
      <c r="I1116" s="83">
        <v>31</v>
      </c>
      <c r="J1116" s="83">
        <v>56.1</v>
      </c>
      <c r="K1116" s="84">
        <v>0.22500000000000001</v>
      </c>
      <c r="L1116" s="89">
        <v>0.01</v>
      </c>
      <c r="M1116" s="83" t="s">
        <v>235</v>
      </c>
    </row>
    <row r="1117" spans="1:13" x14ac:dyDescent="0.25">
      <c r="A1117" s="82">
        <v>3.6011832857930566</v>
      </c>
      <c r="B1117" s="90">
        <v>-112.32</v>
      </c>
      <c r="C1117" s="91">
        <v>41.82</v>
      </c>
      <c r="D1117" s="88">
        <v>2</v>
      </c>
      <c r="E1117" s="92">
        <v>1986</v>
      </c>
      <c r="F1117" s="83">
        <v>10</v>
      </c>
      <c r="G1117" s="83">
        <v>29</v>
      </c>
      <c r="H1117" s="83">
        <v>22</v>
      </c>
      <c r="I1117" s="83">
        <v>13</v>
      </c>
      <c r="J1117" s="83">
        <v>14.6</v>
      </c>
      <c r="K1117" s="84">
        <v>0.15312959783241839</v>
      </c>
      <c r="L1117" s="89">
        <v>0.01</v>
      </c>
      <c r="M1117" s="83" t="s">
        <v>236</v>
      </c>
    </row>
    <row r="1118" spans="1:13" x14ac:dyDescent="0.25">
      <c r="A1118" s="82">
        <v>3.4555632003265959</v>
      </c>
      <c r="B1118" s="90">
        <v>-112.32</v>
      </c>
      <c r="C1118" s="91">
        <v>41.822000000000003</v>
      </c>
      <c r="D1118" s="88">
        <v>0</v>
      </c>
      <c r="E1118" s="92">
        <v>1986</v>
      </c>
      <c r="F1118" s="83">
        <v>10</v>
      </c>
      <c r="G1118" s="83">
        <v>31</v>
      </c>
      <c r="H1118" s="83">
        <v>11</v>
      </c>
      <c r="I1118" s="83">
        <v>58</v>
      </c>
      <c r="J1118" s="83">
        <v>27.8</v>
      </c>
      <c r="K1118" s="84">
        <v>0.15312959783241839</v>
      </c>
      <c r="L1118" s="89">
        <v>0.01</v>
      </c>
      <c r="M1118" s="83" t="s">
        <v>236</v>
      </c>
    </row>
    <row r="1119" spans="1:13" x14ac:dyDescent="0.25">
      <c r="A1119" s="82">
        <v>3.3742900000000002</v>
      </c>
      <c r="B1119" s="90">
        <v>-108.896</v>
      </c>
      <c r="C1119" s="91">
        <v>41.921999999999997</v>
      </c>
      <c r="D1119" s="88">
        <v>5</v>
      </c>
      <c r="E1119" s="92">
        <v>1986</v>
      </c>
      <c r="F1119" s="83">
        <v>11</v>
      </c>
      <c r="G1119" s="83">
        <v>3</v>
      </c>
      <c r="H1119" s="83">
        <v>0</v>
      </c>
      <c r="I1119" s="83">
        <v>23</v>
      </c>
      <c r="J1119" s="83">
        <v>45</v>
      </c>
      <c r="K1119" s="84">
        <v>0.23200000000000001</v>
      </c>
      <c r="L1119" s="89">
        <v>0.01</v>
      </c>
      <c r="M1119" s="83" t="s">
        <v>235</v>
      </c>
    </row>
    <row r="1120" spans="1:13" x14ac:dyDescent="0.25">
      <c r="A1120" s="82">
        <v>2.5402100000000001</v>
      </c>
      <c r="B1120" s="90">
        <v>-112.327</v>
      </c>
      <c r="C1120" s="91">
        <v>41.83</v>
      </c>
      <c r="D1120" s="88">
        <v>0</v>
      </c>
      <c r="E1120" s="92">
        <v>1986</v>
      </c>
      <c r="F1120" s="83">
        <v>11</v>
      </c>
      <c r="G1120" s="83">
        <v>3</v>
      </c>
      <c r="H1120" s="83">
        <v>11</v>
      </c>
      <c r="I1120" s="83">
        <v>53</v>
      </c>
      <c r="J1120" s="83">
        <v>0.1</v>
      </c>
      <c r="K1120" s="84">
        <v>0.22500000000000001</v>
      </c>
      <c r="L1120" s="89">
        <v>0.01</v>
      </c>
      <c r="M1120" s="83" t="s">
        <v>235</v>
      </c>
    </row>
    <row r="1121" spans="1:13" x14ac:dyDescent="0.25">
      <c r="A1121" s="82">
        <v>3.8036500000000002</v>
      </c>
      <c r="B1121" s="90">
        <v>-110.29900000000001</v>
      </c>
      <c r="C1121" s="91">
        <v>37.433999999999997</v>
      </c>
      <c r="D1121" s="88">
        <v>0</v>
      </c>
      <c r="E1121" s="92">
        <v>1986</v>
      </c>
      <c r="F1121" s="83">
        <v>11</v>
      </c>
      <c r="G1121" s="83">
        <v>7</v>
      </c>
      <c r="H1121" s="83">
        <v>1</v>
      </c>
      <c r="I1121" s="83">
        <v>31</v>
      </c>
      <c r="J1121" s="83">
        <v>52.8</v>
      </c>
      <c r="K1121" s="84">
        <v>0.22500000000000001</v>
      </c>
      <c r="L1121" s="89">
        <v>0.01</v>
      </c>
      <c r="M1121" s="83" t="s">
        <v>235</v>
      </c>
    </row>
    <row r="1122" spans="1:13" x14ac:dyDescent="0.25">
      <c r="A1122" s="82">
        <v>2.8839399999999999</v>
      </c>
      <c r="B1122" s="90">
        <v>-112.318</v>
      </c>
      <c r="C1122" s="91">
        <v>41.828000000000003</v>
      </c>
      <c r="D1122" s="88">
        <v>4</v>
      </c>
      <c r="E1122" s="92">
        <v>1986</v>
      </c>
      <c r="F1122" s="83">
        <v>11</v>
      </c>
      <c r="G1122" s="83">
        <v>8</v>
      </c>
      <c r="H1122" s="83">
        <v>4</v>
      </c>
      <c r="I1122" s="83">
        <v>48</v>
      </c>
      <c r="J1122" s="83">
        <v>29.4</v>
      </c>
      <c r="K1122" s="84">
        <v>0.22500000000000001</v>
      </c>
      <c r="L1122" s="89">
        <v>0.01</v>
      </c>
      <c r="M1122" s="83" t="s">
        <v>235</v>
      </c>
    </row>
    <row r="1123" spans="1:13" x14ac:dyDescent="0.25">
      <c r="A1123" s="82">
        <v>3.1347700000000001</v>
      </c>
      <c r="B1123" s="90">
        <v>-111.654</v>
      </c>
      <c r="C1123" s="91">
        <v>42.670999999999999</v>
      </c>
      <c r="D1123" s="88">
        <v>2</v>
      </c>
      <c r="E1123" s="92">
        <v>1986</v>
      </c>
      <c r="F1123" s="83">
        <v>11</v>
      </c>
      <c r="G1123" s="83">
        <v>13</v>
      </c>
      <c r="H1123" s="83">
        <v>17</v>
      </c>
      <c r="I1123" s="83">
        <v>5</v>
      </c>
      <c r="J1123" s="83">
        <v>34.5</v>
      </c>
      <c r="K1123" s="84">
        <v>0.22500000000000001</v>
      </c>
      <c r="L1123" s="89">
        <v>0.01</v>
      </c>
      <c r="M1123" s="83" t="s">
        <v>235</v>
      </c>
    </row>
    <row r="1124" spans="1:13" x14ac:dyDescent="0.25">
      <c r="A1124" s="82">
        <v>2.7445900000000001</v>
      </c>
      <c r="B1124" s="90">
        <v>-112.083</v>
      </c>
      <c r="C1124" s="91">
        <v>40.707999999999998</v>
      </c>
      <c r="D1124" s="88">
        <v>11</v>
      </c>
      <c r="E1124" s="92">
        <v>1986</v>
      </c>
      <c r="F1124" s="83">
        <v>11</v>
      </c>
      <c r="G1124" s="83">
        <v>13</v>
      </c>
      <c r="H1124" s="83">
        <v>23</v>
      </c>
      <c r="I1124" s="83">
        <v>28</v>
      </c>
      <c r="J1124" s="83">
        <v>5.4</v>
      </c>
      <c r="K1124" s="84">
        <v>0.22500000000000001</v>
      </c>
      <c r="L1124" s="89">
        <v>0.01</v>
      </c>
      <c r="M1124" s="83" t="s">
        <v>235</v>
      </c>
    </row>
    <row r="1125" spans="1:13" x14ac:dyDescent="0.25">
      <c r="A1125" s="82">
        <v>3.2722950712388306</v>
      </c>
      <c r="B1125" s="90">
        <v>-111.645</v>
      </c>
      <c r="C1125" s="91">
        <v>42.697000000000003</v>
      </c>
      <c r="D1125" s="88">
        <v>1</v>
      </c>
      <c r="E1125" s="92">
        <v>1986</v>
      </c>
      <c r="F1125" s="83">
        <v>11</v>
      </c>
      <c r="G1125" s="83">
        <v>15</v>
      </c>
      <c r="H1125" s="83">
        <v>9</v>
      </c>
      <c r="I1125" s="83">
        <v>0</v>
      </c>
      <c r="J1125" s="83">
        <v>13.9</v>
      </c>
      <c r="K1125" s="84">
        <v>0.16083765575665815</v>
      </c>
      <c r="L1125" s="89">
        <v>0.01</v>
      </c>
      <c r="M1125" s="83" t="s">
        <v>236</v>
      </c>
    </row>
    <row r="1126" spans="1:13" x14ac:dyDescent="0.25">
      <c r="A1126" s="82">
        <v>3.7749636247283256</v>
      </c>
      <c r="B1126" s="90">
        <v>-110.812</v>
      </c>
      <c r="C1126" s="91">
        <v>43.155999999999999</v>
      </c>
      <c r="D1126" s="88">
        <v>5</v>
      </c>
      <c r="E1126" s="92">
        <v>1986</v>
      </c>
      <c r="F1126" s="83">
        <v>11</v>
      </c>
      <c r="G1126" s="83">
        <v>17</v>
      </c>
      <c r="H1126" s="83">
        <v>8</v>
      </c>
      <c r="I1126" s="83">
        <v>34</v>
      </c>
      <c r="J1126" s="83">
        <v>13.3</v>
      </c>
      <c r="K1126" s="84">
        <v>0.16083765575665815</v>
      </c>
      <c r="L1126" s="89">
        <v>0.01</v>
      </c>
      <c r="M1126" s="83" t="s">
        <v>236</v>
      </c>
    </row>
    <row r="1127" spans="1:13" x14ac:dyDescent="0.25">
      <c r="A1127" s="82">
        <v>3.7023489519439745</v>
      </c>
      <c r="B1127" s="90">
        <v>-110.798</v>
      </c>
      <c r="C1127" s="91">
        <v>43.156999999999996</v>
      </c>
      <c r="D1127" s="88">
        <v>5</v>
      </c>
      <c r="E1127" s="92">
        <v>1986</v>
      </c>
      <c r="F1127" s="83">
        <v>11</v>
      </c>
      <c r="G1127" s="83">
        <v>17</v>
      </c>
      <c r="H1127" s="83">
        <v>9</v>
      </c>
      <c r="I1127" s="83">
        <v>6</v>
      </c>
      <c r="J1127" s="83">
        <v>27.3</v>
      </c>
      <c r="K1127" s="84">
        <v>0.16083765575665815</v>
      </c>
      <c r="L1127" s="89">
        <v>0.01</v>
      </c>
      <c r="M1127" s="83" t="s">
        <v>236</v>
      </c>
    </row>
    <row r="1128" spans="1:13" x14ac:dyDescent="0.25">
      <c r="A1128" s="82">
        <v>3.1347700000000001</v>
      </c>
      <c r="B1128" s="90">
        <v>-109.352</v>
      </c>
      <c r="C1128" s="91">
        <v>42.756</v>
      </c>
      <c r="D1128" s="88">
        <v>4</v>
      </c>
      <c r="E1128" s="92">
        <v>1986</v>
      </c>
      <c r="F1128" s="83">
        <v>11</v>
      </c>
      <c r="G1128" s="83">
        <v>23</v>
      </c>
      <c r="H1128" s="83">
        <v>13</v>
      </c>
      <c r="I1128" s="83">
        <v>18</v>
      </c>
      <c r="J1128" s="83">
        <v>58.6</v>
      </c>
      <c r="K1128" s="84">
        <v>0.22500000000000001</v>
      </c>
      <c r="L1128" s="89">
        <v>0.01</v>
      </c>
      <c r="M1128" s="83" t="s">
        <v>235</v>
      </c>
    </row>
    <row r="1129" spans="1:13" x14ac:dyDescent="0.25">
      <c r="A1129" s="82">
        <v>3.1812200000000002</v>
      </c>
      <c r="B1129" s="90">
        <v>-109.374</v>
      </c>
      <c r="C1129" s="91">
        <v>42.792000000000002</v>
      </c>
      <c r="D1129" s="88">
        <v>2</v>
      </c>
      <c r="E1129" s="92">
        <v>1986</v>
      </c>
      <c r="F1129" s="83">
        <v>11</v>
      </c>
      <c r="G1129" s="83">
        <v>23</v>
      </c>
      <c r="H1129" s="83">
        <v>14</v>
      </c>
      <c r="I1129" s="83">
        <v>10</v>
      </c>
      <c r="J1129" s="83">
        <v>29.6</v>
      </c>
      <c r="K1129" s="84">
        <v>0.22500000000000001</v>
      </c>
      <c r="L1129" s="89">
        <v>0.01</v>
      </c>
      <c r="M1129" s="83" t="s">
        <v>235</v>
      </c>
    </row>
    <row r="1130" spans="1:13" x14ac:dyDescent="0.25">
      <c r="A1130" s="82">
        <v>2.9675500000000001</v>
      </c>
      <c r="B1130" s="90">
        <v>-111.267</v>
      </c>
      <c r="C1130" s="91">
        <v>42.487000000000002</v>
      </c>
      <c r="D1130" s="88">
        <v>0</v>
      </c>
      <c r="E1130" s="92">
        <v>1986</v>
      </c>
      <c r="F1130" s="83">
        <v>11</v>
      </c>
      <c r="G1130" s="83">
        <v>26</v>
      </c>
      <c r="H1130" s="83">
        <v>0</v>
      </c>
      <c r="I1130" s="83">
        <v>13</v>
      </c>
      <c r="J1130" s="83">
        <v>10.1</v>
      </c>
      <c r="K1130" s="84">
        <v>0.22500000000000001</v>
      </c>
      <c r="L1130" s="89">
        <v>0.01</v>
      </c>
      <c r="M1130" s="83" t="s">
        <v>235</v>
      </c>
    </row>
    <row r="1131" spans="1:13" x14ac:dyDescent="0.25">
      <c r="A1131" s="82">
        <v>2.8281999999999998</v>
      </c>
      <c r="B1131" s="90">
        <v>-111.61199999999999</v>
      </c>
      <c r="C1131" s="91">
        <v>41.334000000000003</v>
      </c>
      <c r="D1131" s="88">
        <v>6</v>
      </c>
      <c r="E1131" s="92">
        <v>1986</v>
      </c>
      <c r="F1131" s="83">
        <v>12</v>
      </c>
      <c r="G1131" s="83">
        <v>2</v>
      </c>
      <c r="H1131" s="83">
        <v>23</v>
      </c>
      <c r="I1131" s="83">
        <v>3</v>
      </c>
      <c r="J1131" s="83">
        <v>9</v>
      </c>
      <c r="K1131" s="84">
        <v>0.22500000000000001</v>
      </c>
      <c r="L1131" s="89">
        <v>0.01</v>
      </c>
      <c r="M1131" s="83" t="s">
        <v>235</v>
      </c>
    </row>
    <row r="1132" spans="1:13" x14ac:dyDescent="0.25">
      <c r="A1132" s="82">
        <v>3.0790299999999999</v>
      </c>
      <c r="B1132" s="90">
        <v>-109.694</v>
      </c>
      <c r="C1132" s="91">
        <v>42.268000000000001</v>
      </c>
      <c r="D1132" s="88">
        <v>11</v>
      </c>
      <c r="E1132" s="92">
        <v>1986</v>
      </c>
      <c r="F1132" s="83">
        <v>12</v>
      </c>
      <c r="G1132" s="83">
        <v>4</v>
      </c>
      <c r="H1132" s="83">
        <v>14</v>
      </c>
      <c r="I1132" s="83">
        <v>40</v>
      </c>
      <c r="J1132" s="83">
        <v>9.1</v>
      </c>
      <c r="K1132" s="84">
        <v>0.22500000000000001</v>
      </c>
      <c r="L1132" s="89">
        <v>0.01</v>
      </c>
      <c r="M1132" s="83" t="s">
        <v>235</v>
      </c>
    </row>
    <row r="1133" spans="1:13" x14ac:dyDescent="0.25">
      <c r="A1133" s="82">
        <v>2.5959499999999998</v>
      </c>
      <c r="B1133" s="90">
        <v>-112.578</v>
      </c>
      <c r="C1133" s="91">
        <v>38.665999999999997</v>
      </c>
      <c r="D1133" s="88">
        <v>0</v>
      </c>
      <c r="E1133" s="92">
        <v>1986</v>
      </c>
      <c r="F1133" s="83">
        <v>12</v>
      </c>
      <c r="G1133" s="83">
        <v>28</v>
      </c>
      <c r="H1133" s="83">
        <v>7</v>
      </c>
      <c r="I1133" s="83">
        <v>8</v>
      </c>
      <c r="J1133" s="83">
        <v>45.4</v>
      </c>
      <c r="K1133" s="84">
        <v>0.22500000000000001</v>
      </c>
      <c r="L1133" s="89">
        <v>0.01</v>
      </c>
      <c r="M1133" s="83" t="s">
        <v>235</v>
      </c>
    </row>
    <row r="1134" spans="1:13" x14ac:dyDescent="0.25">
      <c r="A1134" s="82">
        <v>2.6145299999999998</v>
      </c>
      <c r="B1134" s="90">
        <v>-112.57599999999999</v>
      </c>
      <c r="C1134" s="91">
        <v>38.673999999999999</v>
      </c>
      <c r="D1134" s="88">
        <v>0</v>
      </c>
      <c r="E1134" s="92">
        <v>1986</v>
      </c>
      <c r="F1134" s="83">
        <v>12</v>
      </c>
      <c r="G1134" s="83">
        <v>28</v>
      </c>
      <c r="H1134" s="83">
        <v>7</v>
      </c>
      <c r="I1134" s="83">
        <v>37</v>
      </c>
      <c r="J1134" s="83">
        <v>32.1</v>
      </c>
      <c r="K1134" s="84">
        <v>0.22500000000000001</v>
      </c>
      <c r="L1134" s="89">
        <v>0.01</v>
      </c>
      <c r="M1134" s="83" t="s">
        <v>235</v>
      </c>
    </row>
    <row r="1135" spans="1:13" x14ac:dyDescent="0.25">
      <c r="A1135" s="82">
        <v>2.8839399999999999</v>
      </c>
      <c r="B1135" s="90">
        <v>-111.267</v>
      </c>
      <c r="C1135" s="91">
        <v>42.698999999999998</v>
      </c>
      <c r="D1135" s="88">
        <v>1</v>
      </c>
      <c r="E1135" s="92">
        <v>1986</v>
      </c>
      <c r="F1135" s="83">
        <v>12</v>
      </c>
      <c r="G1135" s="83">
        <v>30</v>
      </c>
      <c r="H1135" s="83">
        <v>9</v>
      </c>
      <c r="I1135" s="83">
        <v>51</v>
      </c>
      <c r="J1135" s="83">
        <v>28.5</v>
      </c>
      <c r="K1135" s="84">
        <v>0.22500000000000001</v>
      </c>
      <c r="L1135" s="89">
        <v>0.01</v>
      </c>
      <c r="M1135" s="83" t="s">
        <v>235</v>
      </c>
    </row>
    <row r="1136" spans="1:13" x14ac:dyDescent="0.25">
      <c r="A1136" s="82">
        <v>3.4320500000000003</v>
      </c>
      <c r="B1136" s="90">
        <v>-112.319</v>
      </c>
      <c r="C1136" s="91">
        <v>41.826000000000001</v>
      </c>
      <c r="D1136" s="88">
        <v>2</v>
      </c>
      <c r="E1136" s="92">
        <v>1986</v>
      </c>
      <c r="F1136" s="83">
        <v>12</v>
      </c>
      <c r="G1136" s="83">
        <v>31</v>
      </c>
      <c r="H1136" s="83">
        <v>11</v>
      </c>
      <c r="I1136" s="83">
        <v>21</v>
      </c>
      <c r="J1136" s="83">
        <v>56.5</v>
      </c>
      <c r="K1136" s="84">
        <v>0.22500000000000001</v>
      </c>
      <c r="L1136" s="89">
        <v>0.01</v>
      </c>
      <c r="M1136" s="83" t="s">
        <v>235</v>
      </c>
    </row>
  </sheetData>
  <sortState ref="A2:M1140">
    <sortCondition ref="E2:E1140"/>
    <sortCondition ref="F2:F1140"/>
    <sortCondition ref="G2:G1140"/>
    <sortCondition ref="H2:H1140"/>
    <sortCondition ref="I2:I1140"/>
    <sortCondition ref="J2:J1140"/>
  </sortState>
  <phoneticPr fontId="33" type="noConversion"/>
  <pageMargins left="0.7" right="0.7" top="0.75" bottom="0.75" header="0.3" footer="0.3"/>
  <pageSetup orientation="portrait" horizontalDpi="4294967292" verticalDpi="4294967292"/>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README</vt:lpstr>
      <vt:lpstr>Explanation of Columns (Fields)</vt:lpstr>
      <vt:lpstr>CALCS Sub B (UTR)--Xvar, Xi</vt:lpstr>
      <vt:lpstr>CALCS Sub B (EBR)--Xvar, Xi</vt:lpstr>
      <vt:lpstr>For Export--BEM_Xvar, Xi</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arabasz</cp:lastModifiedBy>
  <cp:lastPrinted>2014-06-25T20:22:32Z</cp:lastPrinted>
  <dcterms:created xsi:type="dcterms:W3CDTF">2013-06-13T20:07:33Z</dcterms:created>
  <dcterms:modified xsi:type="dcterms:W3CDTF">2016-03-31T15:35:37Z</dcterms:modified>
  <cp:contentStatus>Final</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ies>
</file>